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166925"/>
  <mc:AlternateContent xmlns:mc="http://schemas.openxmlformats.org/markup-compatibility/2006">
    <mc:Choice Requires="x15">
      <x15ac:absPath xmlns:x15ac="http://schemas.microsoft.com/office/spreadsheetml/2010/11/ac" url="C:\Users\Juann\Desktop\SCORE 2\Febrero\IBG Capitulos\Versiones Finales\Resultados 2023\"/>
    </mc:Choice>
  </mc:AlternateContent>
  <xr:revisionPtr revIDLastSave="0" documentId="13_ncr:1_{8ABCADC0-8C3F-416A-B283-5F6215FD11C0}" xr6:coauthVersionLast="47" xr6:coauthVersionMax="47" xr10:uidLastSave="{00000000-0000-0000-0000-000000000000}"/>
  <bookViews>
    <workbookView xWindow="-120" yWindow="-120" windowWidth="20730" windowHeight="11040" xr2:uid="{20DB2EBF-9DBE-4FAF-8B23-199555AB8263}"/>
  </bookViews>
  <sheets>
    <sheet name="Estructura" sheetId="21" r:id="rId1"/>
    <sheet name="EDU-1-1" sheetId="37" r:id="rId2"/>
    <sheet name="EDU-1-2" sheetId="36" r:id="rId3"/>
    <sheet name="EDU-1-3" sheetId="3" r:id="rId4"/>
    <sheet name="EDU-1-4" sheetId="4" r:id="rId5"/>
    <sheet name="EDU-1-5" sheetId="5" r:id="rId6"/>
    <sheet name="EDU-1-6" sheetId="6" r:id="rId7"/>
    <sheet name="EDU-1-7" sheetId="23" r:id="rId8"/>
    <sheet name="EDU-1-8" sheetId="35" r:id="rId9"/>
    <sheet name="EDU-1-9" sheetId="38" r:id="rId10"/>
    <sheet name="EDU-1-10" sheetId="26" r:id="rId11"/>
    <sheet name="EDU-1-11" sheetId="29" r:id="rId12"/>
    <sheet name="EDU-1-12" sheetId="7" r:id="rId13"/>
    <sheet name="EDU-2-1" sheetId="8" r:id="rId14"/>
    <sheet name="EDU-2-2" sheetId="9" r:id="rId15"/>
    <sheet name="EDU-2-3" sheetId="10" r:id="rId16"/>
    <sheet name="EDU-2-4" sheetId="11" r:id="rId17"/>
    <sheet name="EDU-2-5" sheetId="12" r:id="rId18"/>
    <sheet name="EDU-2-6" sheetId="17" r:id="rId19"/>
    <sheet name="EDU-2-7" sheetId="16" r:id="rId20"/>
    <sheet name="EDU-2-8" sheetId="30" r:id="rId21"/>
    <sheet name="EDU-3-1" sheetId="14" r:id="rId22"/>
    <sheet name="EDU-3-2" sheetId="15" r:id="rId2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56" i="15" l="1"/>
  <c r="N56" i="15" s="1"/>
  <c r="M55" i="15"/>
  <c r="N55" i="15" s="1"/>
  <c r="M54" i="15"/>
  <c r="N54" i="15" s="1"/>
  <c r="M53" i="15"/>
  <c r="N53" i="15" s="1"/>
  <c r="M52" i="15"/>
  <c r="N52" i="15" s="1"/>
  <c r="M51" i="15"/>
  <c r="N51" i="15" s="1"/>
  <c r="M50" i="15"/>
  <c r="N50" i="15" s="1"/>
  <c r="M49" i="15"/>
  <c r="N49" i="15" s="1"/>
  <c r="M48" i="15"/>
  <c r="N48" i="15" s="1"/>
  <c r="M47" i="15"/>
  <c r="N47" i="15" s="1"/>
  <c r="M46" i="15"/>
  <c r="N46" i="15" s="1"/>
  <c r="M45" i="15"/>
  <c r="N45" i="15" s="1"/>
  <c r="M44" i="15"/>
  <c r="N44" i="15" s="1"/>
  <c r="M43" i="15"/>
  <c r="N43" i="15" s="1"/>
  <c r="M42" i="15"/>
  <c r="N42" i="15" s="1"/>
  <c r="M41" i="15"/>
  <c r="N41" i="15" s="1"/>
  <c r="M40" i="15"/>
  <c r="N40" i="15" s="1"/>
  <c r="M39" i="15"/>
  <c r="N39" i="15" s="1"/>
  <c r="M38" i="15"/>
  <c r="N38" i="15" s="1"/>
  <c r="M37" i="15"/>
  <c r="N37" i="15" s="1"/>
  <c r="M36" i="15"/>
  <c r="N36" i="15" s="1"/>
  <c r="M35" i="15"/>
  <c r="N35" i="15" s="1"/>
  <c r="M34" i="15"/>
  <c r="N34" i="15" s="1"/>
  <c r="M33" i="15"/>
  <c r="N33" i="15" s="1"/>
  <c r="M32" i="15"/>
  <c r="N32" i="15" s="1"/>
  <c r="M31" i="15"/>
  <c r="N31" i="15" s="1"/>
  <c r="M30" i="15"/>
  <c r="N30" i="15" s="1"/>
  <c r="M29" i="15"/>
  <c r="N29" i="15" s="1"/>
  <c r="M28" i="15"/>
  <c r="N28" i="15" s="1"/>
  <c r="M27" i="15"/>
  <c r="N27" i="15" s="1"/>
  <c r="M26" i="15"/>
  <c r="N26" i="15" s="1"/>
  <c r="M25" i="15"/>
  <c r="N25" i="15" s="1"/>
  <c r="M24" i="15"/>
  <c r="N24" i="15" s="1"/>
  <c r="M56" i="14"/>
  <c r="N56" i="14" s="1"/>
  <c r="M55" i="14"/>
  <c r="N55" i="14" s="1"/>
  <c r="M54" i="14"/>
  <c r="N54" i="14" s="1"/>
  <c r="M53" i="14"/>
  <c r="N53" i="14" s="1"/>
  <c r="M52" i="14"/>
  <c r="N52" i="14" s="1"/>
  <c r="M51" i="14"/>
  <c r="N51" i="14" s="1"/>
  <c r="M50" i="14"/>
  <c r="N50" i="14" s="1"/>
  <c r="M49" i="14"/>
  <c r="N49" i="14" s="1"/>
  <c r="M48" i="14"/>
  <c r="N48" i="14" s="1"/>
  <c r="M47" i="14"/>
  <c r="N47" i="14" s="1"/>
  <c r="M46" i="14"/>
  <c r="N46" i="14" s="1"/>
  <c r="M45" i="14"/>
  <c r="N45" i="14" s="1"/>
  <c r="M44" i="14"/>
  <c r="N44" i="14" s="1"/>
  <c r="M43" i="14"/>
  <c r="N43" i="14" s="1"/>
  <c r="M42" i="14"/>
  <c r="N42" i="14" s="1"/>
  <c r="M41" i="14"/>
  <c r="N41" i="14" s="1"/>
  <c r="M40" i="14"/>
  <c r="N40" i="14" s="1"/>
  <c r="M39" i="14"/>
  <c r="N39" i="14" s="1"/>
  <c r="M38" i="14"/>
  <c r="N38" i="14" s="1"/>
  <c r="M37" i="14"/>
  <c r="N37" i="14" s="1"/>
  <c r="M36" i="14"/>
  <c r="N36" i="14" s="1"/>
  <c r="M35" i="14"/>
  <c r="N35" i="14" s="1"/>
  <c r="M34" i="14"/>
  <c r="N34" i="14" s="1"/>
  <c r="M33" i="14"/>
  <c r="N33" i="14" s="1"/>
  <c r="M32" i="14"/>
  <c r="N32" i="14" s="1"/>
  <c r="M31" i="14"/>
  <c r="N31" i="14" s="1"/>
  <c r="M30" i="14"/>
  <c r="N30" i="14" s="1"/>
  <c r="M29" i="14"/>
  <c r="N29" i="14" s="1"/>
  <c r="M28" i="14"/>
  <c r="N28" i="14" s="1"/>
  <c r="M27" i="14"/>
  <c r="N27" i="14" s="1"/>
  <c r="M26" i="14"/>
  <c r="N26" i="14" s="1"/>
  <c r="M25" i="14"/>
  <c r="N25" i="14" s="1"/>
  <c r="M24" i="14"/>
  <c r="N24" i="14" s="1"/>
  <c r="M56" i="30"/>
  <c r="N56" i="30" s="1"/>
  <c r="M55" i="30"/>
  <c r="N55" i="30" s="1"/>
  <c r="M54" i="30"/>
  <c r="N54" i="30" s="1"/>
  <c r="M53" i="30"/>
  <c r="N53" i="30" s="1"/>
  <c r="M52" i="30"/>
  <c r="N52" i="30" s="1"/>
  <c r="M51" i="30"/>
  <c r="N51" i="30" s="1"/>
  <c r="M50" i="30"/>
  <c r="N50" i="30" s="1"/>
  <c r="M49" i="30"/>
  <c r="N49" i="30" s="1"/>
  <c r="M48" i="30"/>
  <c r="N48" i="30" s="1"/>
  <c r="M47" i="30"/>
  <c r="N47" i="30" s="1"/>
  <c r="M46" i="30"/>
  <c r="N46" i="30" s="1"/>
  <c r="M45" i="30"/>
  <c r="N45" i="30" s="1"/>
  <c r="M44" i="30"/>
  <c r="N44" i="30" s="1"/>
  <c r="M43" i="30"/>
  <c r="N43" i="30" s="1"/>
  <c r="M42" i="30"/>
  <c r="N42" i="30" s="1"/>
  <c r="M41" i="30"/>
  <c r="N41" i="30" s="1"/>
  <c r="M40" i="30"/>
  <c r="N40" i="30" s="1"/>
  <c r="M39" i="30"/>
  <c r="N39" i="30" s="1"/>
  <c r="M38" i="30"/>
  <c r="N38" i="30" s="1"/>
  <c r="M37" i="30"/>
  <c r="N37" i="30" s="1"/>
  <c r="M36" i="30"/>
  <c r="N36" i="30" s="1"/>
  <c r="M35" i="30"/>
  <c r="N35" i="30" s="1"/>
  <c r="M34" i="30"/>
  <c r="N34" i="30" s="1"/>
  <c r="M33" i="30"/>
  <c r="N33" i="30" s="1"/>
  <c r="M32" i="30"/>
  <c r="N32" i="30" s="1"/>
  <c r="M31" i="30"/>
  <c r="N31" i="30" s="1"/>
  <c r="M30" i="30"/>
  <c r="N30" i="30" s="1"/>
  <c r="M29" i="30"/>
  <c r="N29" i="30" s="1"/>
  <c r="M28" i="30"/>
  <c r="N28" i="30" s="1"/>
  <c r="M27" i="30"/>
  <c r="N27" i="30" s="1"/>
  <c r="M26" i="30"/>
  <c r="N26" i="30" s="1"/>
  <c r="M25" i="30"/>
  <c r="N25" i="30" s="1"/>
  <c r="M24" i="30"/>
  <c r="N24" i="30" s="1"/>
  <c r="M56" i="16"/>
  <c r="N56" i="16" s="1"/>
  <c r="M55" i="16"/>
  <c r="N55" i="16" s="1"/>
  <c r="M54" i="16"/>
  <c r="N54" i="16" s="1"/>
  <c r="M53" i="16"/>
  <c r="N53" i="16" s="1"/>
  <c r="M52" i="16"/>
  <c r="N52" i="16" s="1"/>
  <c r="M51" i="16"/>
  <c r="N51" i="16" s="1"/>
  <c r="M50" i="16"/>
  <c r="N50" i="16" s="1"/>
  <c r="M49" i="16"/>
  <c r="N49" i="16" s="1"/>
  <c r="M48" i="16"/>
  <c r="N48" i="16" s="1"/>
  <c r="M47" i="16"/>
  <c r="N47" i="16" s="1"/>
  <c r="M46" i="16"/>
  <c r="N46" i="16" s="1"/>
  <c r="M45" i="16"/>
  <c r="N45" i="16" s="1"/>
  <c r="M44" i="16"/>
  <c r="N44" i="16" s="1"/>
  <c r="M43" i="16"/>
  <c r="N43" i="16" s="1"/>
  <c r="M42" i="16"/>
  <c r="N42" i="16" s="1"/>
  <c r="M41" i="16"/>
  <c r="N41" i="16" s="1"/>
  <c r="M40" i="16"/>
  <c r="N40" i="16" s="1"/>
  <c r="M39" i="16"/>
  <c r="N39" i="16" s="1"/>
  <c r="M38" i="16"/>
  <c r="N38" i="16" s="1"/>
  <c r="M37" i="16"/>
  <c r="N37" i="16" s="1"/>
  <c r="M36" i="16"/>
  <c r="N36" i="16" s="1"/>
  <c r="M35" i="16"/>
  <c r="N35" i="16" s="1"/>
  <c r="M34" i="16"/>
  <c r="N34" i="16" s="1"/>
  <c r="M33" i="16"/>
  <c r="N33" i="16" s="1"/>
  <c r="M32" i="16"/>
  <c r="N32" i="16" s="1"/>
  <c r="M31" i="16"/>
  <c r="N31" i="16" s="1"/>
  <c r="M30" i="16"/>
  <c r="N30" i="16" s="1"/>
  <c r="M29" i="16"/>
  <c r="N29" i="16" s="1"/>
  <c r="M28" i="16"/>
  <c r="N28" i="16" s="1"/>
  <c r="M27" i="16"/>
  <c r="N27" i="16" s="1"/>
  <c r="M26" i="16"/>
  <c r="N26" i="16" s="1"/>
  <c r="M25" i="16"/>
  <c r="N25" i="16" s="1"/>
  <c r="M24" i="16"/>
  <c r="N24" i="16" s="1"/>
  <c r="M56" i="17"/>
  <c r="N56" i="17" s="1"/>
  <c r="M55" i="17"/>
  <c r="N55" i="17" s="1"/>
  <c r="M54" i="17"/>
  <c r="N54" i="17" s="1"/>
  <c r="M53" i="17"/>
  <c r="N53" i="17" s="1"/>
  <c r="M52" i="17"/>
  <c r="N52" i="17" s="1"/>
  <c r="M51" i="17"/>
  <c r="N51" i="17" s="1"/>
  <c r="M50" i="17"/>
  <c r="N50" i="17" s="1"/>
  <c r="M49" i="17"/>
  <c r="N49" i="17" s="1"/>
  <c r="M48" i="17"/>
  <c r="N48" i="17" s="1"/>
  <c r="M47" i="17"/>
  <c r="N47" i="17" s="1"/>
  <c r="M46" i="17"/>
  <c r="N46" i="17" s="1"/>
  <c r="M45" i="17"/>
  <c r="N45" i="17" s="1"/>
  <c r="M44" i="17"/>
  <c r="N44" i="17" s="1"/>
  <c r="M43" i="17"/>
  <c r="N43" i="17" s="1"/>
  <c r="M42" i="17"/>
  <c r="N42" i="17" s="1"/>
  <c r="M41" i="17"/>
  <c r="N41" i="17" s="1"/>
  <c r="M40" i="17"/>
  <c r="N40" i="17" s="1"/>
  <c r="M39" i="17"/>
  <c r="N39" i="17" s="1"/>
  <c r="M38" i="17"/>
  <c r="N38" i="17" s="1"/>
  <c r="M37" i="17"/>
  <c r="N37" i="17" s="1"/>
  <c r="M36" i="17"/>
  <c r="N36" i="17" s="1"/>
  <c r="M35" i="17"/>
  <c r="N35" i="17" s="1"/>
  <c r="M34" i="17"/>
  <c r="N34" i="17" s="1"/>
  <c r="M33" i="17"/>
  <c r="N33" i="17" s="1"/>
  <c r="M32" i="17"/>
  <c r="N32" i="17" s="1"/>
  <c r="M31" i="17"/>
  <c r="N31" i="17" s="1"/>
  <c r="M30" i="17"/>
  <c r="N30" i="17" s="1"/>
  <c r="M29" i="17"/>
  <c r="N29" i="17" s="1"/>
  <c r="M28" i="17"/>
  <c r="N28" i="17" s="1"/>
  <c r="M27" i="17"/>
  <c r="N27" i="17" s="1"/>
  <c r="M26" i="17"/>
  <c r="N26" i="17" s="1"/>
  <c r="M25" i="17"/>
  <c r="N25" i="17" s="1"/>
  <c r="M24" i="17"/>
  <c r="N24" i="17" s="1"/>
  <c r="M56" i="12"/>
  <c r="N56" i="12" s="1"/>
  <c r="M55" i="12"/>
  <c r="N55" i="12" s="1"/>
  <c r="M54" i="12"/>
  <c r="N54" i="12" s="1"/>
  <c r="M53" i="12"/>
  <c r="N53" i="12" s="1"/>
  <c r="M52" i="12"/>
  <c r="N52" i="12" s="1"/>
  <c r="M51" i="12"/>
  <c r="N51" i="12" s="1"/>
  <c r="M50" i="12"/>
  <c r="N50" i="12" s="1"/>
  <c r="M49" i="12"/>
  <c r="N49" i="12" s="1"/>
  <c r="M48" i="12"/>
  <c r="N48" i="12" s="1"/>
  <c r="M47" i="12"/>
  <c r="N47" i="12" s="1"/>
  <c r="M46" i="12"/>
  <c r="N46" i="12" s="1"/>
  <c r="M45" i="12"/>
  <c r="N45" i="12" s="1"/>
  <c r="M44" i="12"/>
  <c r="N44" i="12" s="1"/>
  <c r="M43" i="12"/>
  <c r="N43" i="12" s="1"/>
  <c r="M42" i="12"/>
  <c r="N42" i="12" s="1"/>
  <c r="M41" i="12"/>
  <c r="N41" i="12" s="1"/>
  <c r="M40" i="12"/>
  <c r="N40" i="12" s="1"/>
  <c r="M39" i="12"/>
  <c r="N39" i="12" s="1"/>
  <c r="M38" i="12"/>
  <c r="N38" i="12" s="1"/>
  <c r="M37" i="12"/>
  <c r="N37" i="12" s="1"/>
  <c r="M36" i="12"/>
  <c r="N36" i="12" s="1"/>
  <c r="M35" i="12"/>
  <c r="N35" i="12" s="1"/>
  <c r="M34" i="12"/>
  <c r="N34" i="12" s="1"/>
  <c r="M33" i="12"/>
  <c r="N33" i="12" s="1"/>
  <c r="M32" i="12"/>
  <c r="N32" i="12" s="1"/>
  <c r="M31" i="12"/>
  <c r="N31" i="12" s="1"/>
  <c r="M30" i="12"/>
  <c r="N30" i="12" s="1"/>
  <c r="M29" i="12"/>
  <c r="N29" i="12" s="1"/>
  <c r="M28" i="12"/>
  <c r="N28" i="12" s="1"/>
  <c r="M27" i="12"/>
  <c r="N27" i="12" s="1"/>
  <c r="M26" i="12"/>
  <c r="N26" i="12" s="1"/>
  <c r="M25" i="12"/>
  <c r="N25" i="12" s="1"/>
  <c r="M24" i="12"/>
  <c r="N24" i="12" s="1"/>
  <c r="M56" i="11"/>
  <c r="N56" i="11" s="1"/>
  <c r="M55" i="11"/>
  <c r="N55" i="11" s="1"/>
  <c r="M54" i="11"/>
  <c r="N54" i="11" s="1"/>
  <c r="M53" i="11"/>
  <c r="N53" i="11" s="1"/>
  <c r="M52" i="11"/>
  <c r="N52" i="11" s="1"/>
  <c r="M51" i="11"/>
  <c r="N51" i="11" s="1"/>
  <c r="M50" i="11"/>
  <c r="N50" i="11" s="1"/>
  <c r="M49" i="11"/>
  <c r="N49" i="11" s="1"/>
  <c r="M48" i="11"/>
  <c r="N48" i="11" s="1"/>
  <c r="M47" i="11"/>
  <c r="N47" i="11" s="1"/>
  <c r="M46" i="11"/>
  <c r="N46" i="11" s="1"/>
  <c r="M45" i="11"/>
  <c r="N45" i="11" s="1"/>
  <c r="M44" i="11"/>
  <c r="N44" i="11" s="1"/>
  <c r="M43" i="11"/>
  <c r="N43" i="11" s="1"/>
  <c r="M42" i="11"/>
  <c r="N42" i="11" s="1"/>
  <c r="M41" i="11"/>
  <c r="N41" i="11" s="1"/>
  <c r="M40" i="11"/>
  <c r="N40" i="11" s="1"/>
  <c r="M39" i="11"/>
  <c r="N39" i="11" s="1"/>
  <c r="M38" i="11"/>
  <c r="N38" i="11" s="1"/>
  <c r="M37" i="11"/>
  <c r="N37" i="11" s="1"/>
  <c r="M36" i="11"/>
  <c r="N36" i="11" s="1"/>
  <c r="M35" i="11"/>
  <c r="N35" i="11" s="1"/>
  <c r="M34" i="11"/>
  <c r="N34" i="11" s="1"/>
  <c r="M33" i="11"/>
  <c r="N33" i="11" s="1"/>
  <c r="M32" i="11"/>
  <c r="N32" i="11" s="1"/>
  <c r="M31" i="11"/>
  <c r="N31" i="11" s="1"/>
  <c r="M30" i="11"/>
  <c r="N30" i="11" s="1"/>
  <c r="M29" i="11"/>
  <c r="N29" i="11" s="1"/>
  <c r="M28" i="11"/>
  <c r="N28" i="11" s="1"/>
  <c r="M27" i="11"/>
  <c r="N27" i="11" s="1"/>
  <c r="M26" i="11"/>
  <c r="N26" i="11" s="1"/>
  <c r="M25" i="11"/>
  <c r="N25" i="11" s="1"/>
  <c r="M24" i="11"/>
  <c r="N24" i="11" s="1"/>
  <c r="M56" i="10"/>
  <c r="N56" i="10" s="1"/>
  <c r="M55" i="10"/>
  <c r="N55" i="10" s="1"/>
  <c r="M54" i="10"/>
  <c r="N54" i="10" s="1"/>
  <c r="M53" i="10"/>
  <c r="N53" i="10" s="1"/>
  <c r="M52" i="10"/>
  <c r="N52" i="10" s="1"/>
  <c r="M51" i="10"/>
  <c r="N51" i="10" s="1"/>
  <c r="M50" i="10"/>
  <c r="N50" i="10" s="1"/>
  <c r="M49" i="10"/>
  <c r="N49" i="10" s="1"/>
  <c r="M48" i="10"/>
  <c r="N48" i="10" s="1"/>
  <c r="M47" i="10"/>
  <c r="N47" i="10" s="1"/>
  <c r="M46" i="10"/>
  <c r="N46" i="10" s="1"/>
  <c r="M45" i="10"/>
  <c r="N45" i="10" s="1"/>
  <c r="M44" i="10"/>
  <c r="N44" i="10" s="1"/>
  <c r="M43" i="10"/>
  <c r="N43" i="10" s="1"/>
  <c r="M42" i="10"/>
  <c r="N42" i="10" s="1"/>
  <c r="M41" i="10"/>
  <c r="N41" i="10" s="1"/>
  <c r="M40" i="10"/>
  <c r="N40" i="10" s="1"/>
  <c r="M39" i="10"/>
  <c r="N39" i="10" s="1"/>
  <c r="M38" i="10"/>
  <c r="N38" i="10" s="1"/>
  <c r="M37" i="10"/>
  <c r="N37" i="10" s="1"/>
  <c r="M36" i="10"/>
  <c r="N36" i="10" s="1"/>
  <c r="M35" i="10"/>
  <c r="N35" i="10" s="1"/>
  <c r="M34" i="10"/>
  <c r="N34" i="10" s="1"/>
  <c r="M33" i="10"/>
  <c r="N33" i="10" s="1"/>
  <c r="M32" i="10"/>
  <c r="N32" i="10" s="1"/>
  <c r="M31" i="10"/>
  <c r="N31" i="10" s="1"/>
  <c r="M30" i="10"/>
  <c r="N30" i="10" s="1"/>
  <c r="M29" i="10"/>
  <c r="N29" i="10" s="1"/>
  <c r="M28" i="10"/>
  <c r="N28" i="10" s="1"/>
  <c r="M27" i="10"/>
  <c r="N27" i="10" s="1"/>
  <c r="M26" i="10"/>
  <c r="N26" i="10" s="1"/>
  <c r="M25" i="10"/>
  <c r="N25" i="10" s="1"/>
  <c r="M24" i="10"/>
  <c r="N24" i="10" s="1"/>
  <c r="M56" i="9"/>
  <c r="N56" i="9" s="1"/>
  <c r="M55" i="9"/>
  <c r="N55" i="9" s="1"/>
  <c r="M54" i="9"/>
  <c r="N54" i="9" s="1"/>
  <c r="M53" i="9"/>
  <c r="N53" i="9" s="1"/>
  <c r="M52" i="9"/>
  <c r="N52" i="9" s="1"/>
  <c r="M51" i="9"/>
  <c r="N51" i="9" s="1"/>
  <c r="M50" i="9"/>
  <c r="N50" i="9" s="1"/>
  <c r="M49" i="9"/>
  <c r="N49" i="9" s="1"/>
  <c r="M48" i="9"/>
  <c r="N48" i="9" s="1"/>
  <c r="M47" i="9"/>
  <c r="N47" i="9" s="1"/>
  <c r="M46" i="9"/>
  <c r="N46" i="9" s="1"/>
  <c r="M45" i="9"/>
  <c r="N45" i="9" s="1"/>
  <c r="M44" i="9"/>
  <c r="N44" i="9" s="1"/>
  <c r="M43" i="9"/>
  <c r="N43" i="9" s="1"/>
  <c r="M42" i="9"/>
  <c r="N42" i="9" s="1"/>
  <c r="M41" i="9"/>
  <c r="N41" i="9" s="1"/>
  <c r="M40" i="9"/>
  <c r="N40" i="9" s="1"/>
  <c r="M39" i="9"/>
  <c r="N39" i="9" s="1"/>
  <c r="M38" i="9"/>
  <c r="N38" i="9" s="1"/>
  <c r="M37" i="9"/>
  <c r="N37" i="9" s="1"/>
  <c r="M36" i="9"/>
  <c r="N36" i="9" s="1"/>
  <c r="M35" i="9"/>
  <c r="N35" i="9" s="1"/>
  <c r="M34" i="9"/>
  <c r="N34" i="9" s="1"/>
  <c r="M33" i="9"/>
  <c r="N33" i="9" s="1"/>
  <c r="M32" i="9"/>
  <c r="N32" i="9" s="1"/>
  <c r="M31" i="9"/>
  <c r="N31" i="9" s="1"/>
  <c r="M30" i="9"/>
  <c r="N30" i="9" s="1"/>
  <c r="M29" i="9"/>
  <c r="N29" i="9" s="1"/>
  <c r="M28" i="9"/>
  <c r="N28" i="9" s="1"/>
  <c r="M27" i="9"/>
  <c r="N27" i="9" s="1"/>
  <c r="M26" i="9"/>
  <c r="N26" i="9" s="1"/>
  <c r="M25" i="9"/>
  <c r="N25" i="9" s="1"/>
  <c r="M24" i="9"/>
  <c r="N24" i="9" s="1"/>
  <c r="M56" i="8"/>
  <c r="N56" i="8" s="1"/>
  <c r="M55" i="8"/>
  <c r="N55" i="8" s="1"/>
  <c r="M54" i="8"/>
  <c r="N54" i="8" s="1"/>
  <c r="M53" i="8"/>
  <c r="N53" i="8" s="1"/>
  <c r="M52" i="8"/>
  <c r="N52" i="8" s="1"/>
  <c r="M51" i="8"/>
  <c r="N51" i="8" s="1"/>
  <c r="M50" i="8"/>
  <c r="N50" i="8" s="1"/>
  <c r="M49" i="8"/>
  <c r="N49" i="8" s="1"/>
  <c r="M48" i="8"/>
  <c r="N48" i="8" s="1"/>
  <c r="M47" i="8"/>
  <c r="N47" i="8" s="1"/>
  <c r="M46" i="8"/>
  <c r="N46" i="8" s="1"/>
  <c r="M45" i="8"/>
  <c r="N45" i="8" s="1"/>
  <c r="M44" i="8"/>
  <c r="N44" i="8" s="1"/>
  <c r="M43" i="8"/>
  <c r="N43" i="8" s="1"/>
  <c r="M42" i="8"/>
  <c r="N42" i="8" s="1"/>
  <c r="M41" i="8"/>
  <c r="N41" i="8" s="1"/>
  <c r="M40" i="8"/>
  <c r="N40" i="8" s="1"/>
  <c r="M39" i="8"/>
  <c r="N39" i="8" s="1"/>
  <c r="M38" i="8"/>
  <c r="N38" i="8" s="1"/>
  <c r="M37" i="8"/>
  <c r="N37" i="8" s="1"/>
  <c r="M36" i="8"/>
  <c r="N36" i="8" s="1"/>
  <c r="M35" i="8"/>
  <c r="N35" i="8" s="1"/>
  <c r="M34" i="8"/>
  <c r="N34" i="8" s="1"/>
  <c r="M33" i="8"/>
  <c r="N33" i="8" s="1"/>
  <c r="M32" i="8"/>
  <c r="N32" i="8" s="1"/>
  <c r="M31" i="8"/>
  <c r="N31" i="8" s="1"/>
  <c r="M30" i="8"/>
  <c r="N30" i="8" s="1"/>
  <c r="M29" i="8"/>
  <c r="N29" i="8" s="1"/>
  <c r="M28" i="8"/>
  <c r="N28" i="8" s="1"/>
  <c r="M27" i="8"/>
  <c r="N27" i="8" s="1"/>
  <c r="M26" i="8"/>
  <c r="N26" i="8" s="1"/>
  <c r="M25" i="8"/>
  <c r="N25" i="8" s="1"/>
  <c r="M24" i="8"/>
  <c r="N24" i="8" s="1"/>
  <c r="M56" i="7"/>
  <c r="N56" i="7" s="1"/>
  <c r="M55" i="7"/>
  <c r="N55" i="7" s="1"/>
  <c r="M54" i="7"/>
  <c r="N54" i="7" s="1"/>
  <c r="M53" i="7"/>
  <c r="N53" i="7" s="1"/>
  <c r="M52" i="7"/>
  <c r="N52" i="7" s="1"/>
  <c r="M51" i="7"/>
  <c r="N51" i="7" s="1"/>
  <c r="M50" i="7"/>
  <c r="N50" i="7" s="1"/>
  <c r="M49" i="7"/>
  <c r="N49" i="7" s="1"/>
  <c r="M48" i="7"/>
  <c r="N48" i="7" s="1"/>
  <c r="M47" i="7"/>
  <c r="N47" i="7" s="1"/>
  <c r="M46" i="7"/>
  <c r="N46" i="7" s="1"/>
  <c r="M45" i="7"/>
  <c r="N45" i="7" s="1"/>
  <c r="M44" i="7"/>
  <c r="N44" i="7" s="1"/>
  <c r="M43" i="7"/>
  <c r="N43" i="7" s="1"/>
  <c r="M42" i="7"/>
  <c r="N42" i="7" s="1"/>
  <c r="M41" i="7"/>
  <c r="N41" i="7" s="1"/>
  <c r="M40" i="7"/>
  <c r="N40" i="7" s="1"/>
  <c r="M39" i="7"/>
  <c r="N39" i="7" s="1"/>
  <c r="M38" i="7"/>
  <c r="N38" i="7" s="1"/>
  <c r="M37" i="7"/>
  <c r="N37" i="7" s="1"/>
  <c r="M36" i="7"/>
  <c r="N36" i="7" s="1"/>
  <c r="M35" i="7"/>
  <c r="N35" i="7" s="1"/>
  <c r="M34" i="7"/>
  <c r="N34" i="7" s="1"/>
  <c r="M33" i="7"/>
  <c r="N33" i="7" s="1"/>
  <c r="M32" i="7"/>
  <c r="N32" i="7" s="1"/>
  <c r="M31" i="7"/>
  <c r="N31" i="7" s="1"/>
  <c r="M30" i="7"/>
  <c r="N30" i="7" s="1"/>
  <c r="M29" i="7"/>
  <c r="N29" i="7" s="1"/>
  <c r="M28" i="7"/>
  <c r="N28" i="7" s="1"/>
  <c r="M27" i="7"/>
  <c r="N27" i="7" s="1"/>
  <c r="M26" i="7"/>
  <c r="N26" i="7" s="1"/>
  <c r="M25" i="7"/>
  <c r="N25" i="7" s="1"/>
  <c r="M24" i="7"/>
  <c r="N24" i="7" s="1"/>
  <c r="M56" i="29"/>
  <c r="N56" i="29" s="1"/>
  <c r="M55" i="29"/>
  <c r="N55" i="29" s="1"/>
  <c r="M54" i="29"/>
  <c r="N54" i="29" s="1"/>
  <c r="M53" i="29"/>
  <c r="N53" i="29" s="1"/>
  <c r="M52" i="29"/>
  <c r="N52" i="29" s="1"/>
  <c r="M51" i="29"/>
  <c r="N51" i="29" s="1"/>
  <c r="M50" i="29"/>
  <c r="N50" i="29" s="1"/>
  <c r="M49" i="29"/>
  <c r="N49" i="29" s="1"/>
  <c r="M48" i="29"/>
  <c r="N48" i="29" s="1"/>
  <c r="M47" i="29"/>
  <c r="N47" i="29" s="1"/>
  <c r="M46" i="29"/>
  <c r="N46" i="29" s="1"/>
  <c r="M45" i="29"/>
  <c r="N45" i="29" s="1"/>
  <c r="M44" i="29"/>
  <c r="N44" i="29" s="1"/>
  <c r="M43" i="29"/>
  <c r="N43" i="29" s="1"/>
  <c r="M42" i="29"/>
  <c r="N42" i="29" s="1"/>
  <c r="M41" i="29"/>
  <c r="N41" i="29" s="1"/>
  <c r="M40" i="29"/>
  <c r="N40" i="29" s="1"/>
  <c r="M39" i="29"/>
  <c r="N39" i="29" s="1"/>
  <c r="M38" i="29"/>
  <c r="N38" i="29" s="1"/>
  <c r="M37" i="29"/>
  <c r="N37" i="29" s="1"/>
  <c r="M36" i="29"/>
  <c r="N36" i="29" s="1"/>
  <c r="M35" i="29"/>
  <c r="N35" i="29" s="1"/>
  <c r="M34" i="29"/>
  <c r="N34" i="29" s="1"/>
  <c r="M33" i="29"/>
  <c r="N33" i="29" s="1"/>
  <c r="M32" i="29"/>
  <c r="N32" i="29" s="1"/>
  <c r="M31" i="29"/>
  <c r="N31" i="29" s="1"/>
  <c r="M30" i="29"/>
  <c r="N30" i="29" s="1"/>
  <c r="M29" i="29"/>
  <c r="N29" i="29" s="1"/>
  <c r="M28" i="29"/>
  <c r="N28" i="29" s="1"/>
  <c r="M27" i="29"/>
  <c r="N27" i="29" s="1"/>
  <c r="M26" i="29"/>
  <c r="N26" i="29" s="1"/>
  <c r="M25" i="29"/>
  <c r="N25" i="29" s="1"/>
  <c r="M24" i="29"/>
  <c r="N24" i="29" s="1"/>
  <c r="M56" i="26"/>
  <c r="N56" i="26" s="1"/>
  <c r="M55" i="26"/>
  <c r="N55" i="26" s="1"/>
  <c r="M54" i="26"/>
  <c r="N54" i="26" s="1"/>
  <c r="M53" i="26"/>
  <c r="N53" i="26" s="1"/>
  <c r="M52" i="26"/>
  <c r="N52" i="26" s="1"/>
  <c r="M51" i="26"/>
  <c r="N51" i="26" s="1"/>
  <c r="M50" i="26"/>
  <c r="N50" i="26" s="1"/>
  <c r="M49" i="26"/>
  <c r="N49" i="26" s="1"/>
  <c r="M48" i="26"/>
  <c r="N48" i="26" s="1"/>
  <c r="M47" i="26"/>
  <c r="N47" i="26" s="1"/>
  <c r="M46" i="26"/>
  <c r="N46" i="26" s="1"/>
  <c r="M45" i="26"/>
  <c r="N45" i="26" s="1"/>
  <c r="M44" i="26"/>
  <c r="N44" i="26" s="1"/>
  <c r="M43" i="26"/>
  <c r="N43" i="26" s="1"/>
  <c r="M42" i="26"/>
  <c r="N42" i="26" s="1"/>
  <c r="M41" i="26"/>
  <c r="N41" i="26" s="1"/>
  <c r="M40" i="26"/>
  <c r="N40" i="26" s="1"/>
  <c r="M39" i="26"/>
  <c r="N39" i="26" s="1"/>
  <c r="M38" i="26"/>
  <c r="N38" i="26" s="1"/>
  <c r="M37" i="26"/>
  <c r="N37" i="26" s="1"/>
  <c r="M36" i="26"/>
  <c r="N36" i="26" s="1"/>
  <c r="M35" i="26"/>
  <c r="N35" i="26" s="1"/>
  <c r="M34" i="26"/>
  <c r="N34" i="26" s="1"/>
  <c r="M33" i="26"/>
  <c r="N33" i="26" s="1"/>
  <c r="M32" i="26"/>
  <c r="N32" i="26" s="1"/>
  <c r="M31" i="26"/>
  <c r="N31" i="26" s="1"/>
  <c r="M30" i="26"/>
  <c r="N30" i="26" s="1"/>
  <c r="M29" i="26"/>
  <c r="N29" i="26" s="1"/>
  <c r="M28" i="26"/>
  <c r="N28" i="26" s="1"/>
  <c r="M27" i="26"/>
  <c r="N27" i="26" s="1"/>
  <c r="M26" i="26"/>
  <c r="N26" i="26" s="1"/>
  <c r="M25" i="26"/>
  <c r="N25" i="26" s="1"/>
  <c r="M24" i="26"/>
  <c r="N24" i="26" s="1"/>
  <c r="M56" i="38"/>
  <c r="N56" i="38" s="1"/>
  <c r="M55" i="38"/>
  <c r="N55" i="38" s="1"/>
  <c r="M54" i="38"/>
  <c r="N54" i="38" s="1"/>
  <c r="M53" i="38"/>
  <c r="N53" i="38" s="1"/>
  <c r="M52" i="38"/>
  <c r="N52" i="38" s="1"/>
  <c r="M51" i="38"/>
  <c r="N51" i="38" s="1"/>
  <c r="M50" i="38"/>
  <c r="N50" i="38" s="1"/>
  <c r="M49" i="38"/>
  <c r="N49" i="38" s="1"/>
  <c r="M48" i="38"/>
  <c r="N48" i="38" s="1"/>
  <c r="M47" i="38"/>
  <c r="N47" i="38" s="1"/>
  <c r="M46" i="38"/>
  <c r="N46" i="38" s="1"/>
  <c r="M45" i="38"/>
  <c r="N45" i="38" s="1"/>
  <c r="M44" i="38"/>
  <c r="N44" i="38" s="1"/>
  <c r="M43" i="38"/>
  <c r="N43" i="38" s="1"/>
  <c r="M42" i="38"/>
  <c r="N42" i="38" s="1"/>
  <c r="M41" i="38"/>
  <c r="N41" i="38" s="1"/>
  <c r="M40" i="38"/>
  <c r="N40" i="38" s="1"/>
  <c r="M39" i="38"/>
  <c r="N39" i="38" s="1"/>
  <c r="M38" i="38"/>
  <c r="N38" i="38" s="1"/>
  <c r="M37" i="38"/>
  <c r="N37" i="38" s="1"/>
  <c r="M36" i="38"/>
  <c r="N36" i="38" s="1"/>
  <c r="M35" i="38"/>
  <c r="N35" i="38" s="1"/>
  <c r="M34" i="38"/>
  <c r="N34" i="38" s="1"/>
  <c r="M33" i="38"/>
  <c r="N33" i="38" s="1"/>
  <c r="M32" i="38"/>
  <c r="N32" i="38" s="1"/>
  <c r="M31" i="38"/>
  <c r="N31" i="38" s="1"/>
  <c r="M30" i="38"/>
  <c r="N30" i="38" s="1"/>
  <c r="M29" i="38"/>
  <c r="N29" i="38" s="1"/>
  <c r="M28" i="38"/>
  <c r="N28" i="38" s="1"/>
  <c r="M27" i="38"/>
  <c r="N27" i="38" s="1"/>
  <c r="M26" i="38"/>
  <c r="N26" i="38" s="1"/>
  <c r="M25" i="38"/>
  <c r="N25" i="38" s="1"/>
  <c r="M24" i="38"/>
  <c r="N24" i="38" s="1"/>
  <c r="M56" i="35"/>
  <c r="N56" i="35" s="1"/>
  <c r="M55" i="35"/>
  <c r="N55" i="35" s="1"/>
  <c r="M54" i="35"/>
  <c r="N54" i="35" s="1"/>
  <c r="M53" i="35"/>
  <c r="N53" i="35" s="1"/>
  <c r="M52" i="35"/>
  <c r="N52" i="35" s="1"/>
  <c r="M51" i="35"/>
  <c r="N51" i="35" s="1"/>
  <c r="M50" i="35"/>
  <c r="N50" i="35" s="1"/>
  <c r="M49" i="35"/>
  <c r="N49" i="35" s="1"/>
  <c r="M48" i="35"/>
  <c r="N48" i="35" s="1"/>
  <c r="M47" i="35"/>
  <c r="N47" i="35" s="1"/>
  <c r="M46" i="35"/>
  <c r="N46" i="35" s="1"/>
  <c r="M45" i="35"/>
  <c r="N45" i="35" s="1"/>
  <c r="M44" i="35"/>
  <c r="N44" i="35" s="1"/>
  <c r="M43" i="35"/>
  <c r="N43" i="35" s="1"/>
  <c r="M42" i="35"/>
  <c r="N42" i="35" s="1"/>
  <c r="M41" i="35"/>
  <c r="N41" i="35" s="1"/>
  <c r="M40" i="35"/>
  <c r="N40" i="35" s="1"/>
  <c r="M39" i="35"/>
  <c r="N39" i="35" s="1"/>
  <c r="M38" i="35"/>
  <c r="N38" i="35" s="1"/>
  <c r="M37" i="35"/>
  <c r="N37" i="35" s="1"/>
  <c r="M36" i="35"/>
  <c r="N36" i="35" s="1"/>
  <c r="M35" i="35"/>
  <c r="N35" i="35" s="1"/>
  <c r="M34" i="35"/>
  <c r="N34" i="35" s="1"/>
  <c r="M33" i="35"/>
  <c r="N33" i="35" s="1"/>
  <c r="M32" i="35"/>
  <c r="N32" i="35" s="1"/>
  <c r="M31" i="35"/>
  <c r="N31" i="35" s="1"/>
  <c r="M30" i="35"/>
  <c r="N30" i="35" s="1"/>
  <c r="M29" i="35"/>
  <c r="N29" i="35" s="1"/>
  <c r="M28" i="35"/>
  <c r="N28" i="35" s="1"/>
  <c r="M27" i="35"/>
  <c r="N27" i="35" s="1"/>
  <c r="M26" i="35"/>
  <c r="N26" i="35" s="1"/>
  <c r="M25" i="35"/>
  <c r="N25" i="35" s="1"/>
  <c r="M24" i="35"/>
  <c r="N24" i="35" s="1"/>
  <c r="M56" i="23"/>
  <c r="N56" i="23" s="1"/>
  <c r="M55" i="23"/>
  <c r="N55" i="23" s="1"/>
  <c r="M54" i="23"/>
  <c r="N54" i="23" s="1"/>
  <c r="M53" i="23"/>
  <c r="N53" i="23" s="1"/>
  <c r="M52" i="23"/>
  <c r="N52" i="23" s="1"/>
  <c r="M51" i="23"/>
  <c r="N51" i="23" s="1"/>
  <c r="M50" i="23"/>
  <c r="N50" i="23" s="1"/>
  <c r="M49" i="23"/>
  <c r="N49" i="23" s="1"/>
  <c r="M48" i="23"/>
  <c r="N48" i="23" s="1"/>
  <c r="M47" i="23"/>
  <c r="N47" i="23" s="1"/>
  <c r="M46" i="23"/>
  <c r="N46" i="23" s="1"/>
  <c r="M45" i="23"/>
  <c r="N45" i="23" s="1"/>
  <c r="M44" i="23"/>
  <c r="N44" i="23" s="1"/>
  <c r="M43" i="23"/>
  <c r="N43" i="23" s="1"/>
  <c r="M42" i="23"/>
  <c r="N42" i="23" s="1"/>
  <c r="M41" i="23"/>
  <c r="N41" i="23" s="1"/>
  <c r="M40" i="23"/>
  <c r="N40" i="23" s="1"/>
  <c r="M39" i="23"/>
  <c r="N39" i="23" s="1"/>
  <c r="M38" i="23"/>
  <c r="N38" i="23" s="1"/>
  <c r="M37" i="23"/>
  <c r="N37" i="23" s="1"/>
  <c r="M36" i="23"/>
  <c r="N36" i="23" s="1"/>
  <c r="M35" i="23"/>
  <c r="N35" i="23" s="1"/>
  <c r="M34" i="23"/>
  <c r="N34" i="23" s="1"/>
  <c r="M33" i="23"/>
  <c r="N33" i="23" s="1"/>
  <c r="M32" i="23"/>
  <c r="N32" i="23" s="1"/>
  <c r="M31" i="23"/>
  <c r="N31" i="23" s="1"/>
  <c r="M30" i="23"/>
  <c r="N30" i="23" s="1"/>
  <c r="M29" i="23"/>
  <c r="N29" i="23" s="1"/>
  <c r="M28" i="23"/>
  <c r="N28" i="23" s="1"/>
  <c r="M27" i="23"/>
  <c r="N27" i="23" s="1"/>
  <c r="M26" i="23"/>
  <c r="N26" i="23" s="1"/>
  <c r="M25" i="23"/>
  <c r="N25" i="23" s="1"/>
  <c r="M24" i="23"/>
  <c r="N24" i="23" s="1"/>
  <c r="M56" i="6"/>
  <c r="N56" i="6" s="1"/>
  <c r="M55" i="6"/>
  <c r="N55" i="6" s="1"/>
  <c r="M54" i="6"/>
  <c r="N54" i="6" s="1"/>
  <c r="M53" i="6"/>
  <c r="N53" i="6" s="1"/>
  <c r="M52" i="6"/>
  <c r="N52" i="6" s="1"/>
  <c r="M51" i="6"/>
  <c r="N51" i="6" s="1"/>
  <c r="M50" i="6"/>
  <c r="N50" i="6" s="1"/>
  <c r="M49" i="6"/>
  <c r="N49" i="6" s="1"/>
  <c r="M48" i="6"/>
  <c r="N48" i="6" s="1"/>
  <c r="M47" i="6"/>
  <c r="N47" i="6" s="1"/>
  <c r="M46" i="6"/>
  <c r="N46" i="6" s="1"/>
  <c r="M45" i="6"/>
  <c r="N45" i="6" s="1"/>
  <c r="M44" i="6"/>
  <c r="N44" i="6" s="1"/>
  <c r="M43" i="6"/>
  <c r="N43" i="6" s="1"/>
  <c r="M42" i="6"/>
  <c r="N42" i="6" s="1"/>
  <c r="M41" i="6"/>
  <c r="N41" i="6" s="1"/>
  <c r="M40" i="6"/>
  <c r="N40" i="6" s="1"/>
  <c r="M39" i="6"/>
  <c r="N39" i="6" s="1"/>
  <c r="M38" i="6"/>
  <c r="N38" i="6" s="1"/>
  <c r="M37" i="6"/>
  <c r="N37" i="6" s="1"/>
  <c r="M36" i="6"/>
  <c r="N36" i="6" s="1"/>
  <c r="M35" i="6"/>
  <c r="N35" i="6" s="1"/>
  <c r="M34" i="6"/>
  <c r="N34" i="6" s="1"/>
  <c r="M33" i="6"/>
  <c r="N33" i="6" s="1"/>
  <c r="M32" i="6"/>
  <c r="N32" i="6" s="1"/>
  <c r="M31" i="6"/>
  <c r="N31" i="6" s="1"/>
  <c r="M30" i="6"/>
  <c r="N30" i="6" s="1"/>
  <c r="M29" i="6"/>
  <c r="N29" i="6" s="1"/>
  <c r="M28" i="6"/>
  <c r="N28" i="6" s="1"/>
  <c r="M27" i="6"/>
  <c r="N27" i="6" s="1"/>
  <c r="M26" i="6"/>
  <c r="N26" i="6" s="1"/>
  <c r="M25" i="6"/>
  <c r="N25" i="6" s="1"/>
  <c r="M24" i="6"/>
  <c r="N24" i="6" s="1"/>
  <c r="M52" i="36"/>
  <c r="M51" i="36"/>
  <c r="M44" i="36"/>
  <c r="M43" i="36"/>
  <c r="M36" i="36"/>
  <c r="M35" i="36"/>
  <c r="M28" i="36"/>
  <c r="M27" i="36"/>
  <c r="M54" i="37"/>
  <c r="M52" i="37"/>
  <c r="M46" i="37"/>
  <c r="M38" i="37"/>
  <c r="M30" i="37"/>
  <c r="E52" i="37"/>
  <c r="F52" i="37" s="1"/>
  <c r="I52" i="37"/>
  <c r="E53" i="37"/>
  <c r="F53" i="37" s="1"/>
  <c r="I53" i="37"/>
  <c r="E54" i="37"/>
  <c r="F54" i="37" s="1"/>
  <c r="I54" i="37"/>
  <c r="E55" i="37"/>
  <c r="M55" i="37" s="1"/>
  <c r="F55" i="37"/>
  <c r="K55" i="37" s="1"/>
  <c r="I55" i="37"/>
  <c r="E56" i="37"/>
  <c r="M56" i="37" s="1"/>
  <c r="F56" i="37"/>
  <c r="I56" i="37"/>
  <c r="D62" i="38"/>
  <c r="E34" i="38"/>
  <c r="F34" i="38" s="1"/>
  <c r="E42" i="38"/>
  <c r="F42" i="38" s="1"/>
  <c r="E43" i="38"/>
  <c r="F43" i="38" s="1"/>
  <c r="E53" i="38"/>
  <c r="F53" i="38" s="1"/>
  <c r="E56" i="38"/>
  <c r="F56" i="38" s="1"/>
  <c r="E25" i="38"/>
  <c r="F25" i="38" s="1"/>
  <c r="E26" i="38"/>
  <c r="F26" i="38" s="1"/>
  <c r="E37" i="38"/>
  <c r="F37" i="38" s="1"/>
  <c r="E38" i="38"/>
  <c r="F38" i="38" s="1"/>
  <c r="E46" i="38"/>
  <c r="F46" i="38" s="1"/>
  <c r="E50" i="38"/>
  <c r="F50" i="38" s="1"/>
  <c r="H62" i="35"/>
  <c r="I35" i="35"/>
  <c r="I53" i="35"/>
  <c r="D58" i="35"/>
  <c r="E32" i="35"/>
  <c r="F32" i="35" s="1"/>
  <c r="E41" i="35"/>
  <c r="F41" i="35" s="1"/>
  <c r="E49" i="6"/>
  <c r="E52" i="38"/>
  <c r="F52" i="38" s="1"/>
  <c r="E33" i="38"/>
  <c r="F33" i="38" s="1"/>
  <c r="E39" i="38"/>
  <c r="F39" i="38" s="1"/>
  <c r="E45" i="38"/>
  <c r="F45" i="38" s="1"/>
  <c r="E51" i="38"/>
  <c r="F51" i="38" s="1"/>
  <c r="E54" i="38"/>
  <c r="F54" i="38" s="1"/>
  <c r="E49" i="38"/>
  <c r="F49" i="38" s="1"/>
  <c r="E41" i="38"/>
  <c r="F41" i="38" s="1"/>
  <c r="E40" i="38"/>
  <c r="F40" i="38" s="1"/>
  <c r="E30" i="38"/>
  <c r="F30" i="38" s="1"/>
  <c r="E29" i="38"/>
  <c r="F29" i="38" s="1"/>
  <c r="E28" i="38"/>
  <c r="F28" i="38" s="1"/>
  <c r="E27" i="38"/>
  <c r="F27" i="38" s="1"/>
  <c r="H62" i="37"/>
  <c r="D62" i="37"/>
  <c r="C62" i="37"/>
  <c r="H61" i="37"/>
  <c r="D61" i="37"/>
  <c r="C61" i="37"/>
  <c r="H60" i="37"/>
  <c r="D60" i="37"/>
  <c r="C60" i="37"/>
  <c r="H59" i="37"/>
  <c r="D59" i="37"/>
  <c r="C59" i="37"/>
  <c r="H58" i="37"/>
  <c r="D58" i="37"/>
  <c r="C58" i="37"/>
  <c r="I51" i="37"/>
  <c r="E51" i="37"/>
  <c r="F51" i="37" s="1"/>
  <c r="I50" i="37"/>
  <c r="E50" i="37"/>
  <c r="F50" i="37" s="1"/>
  <c r="I49" i="37"/>
  <c r="E49" i="37"/>
  <c r="F49" i="37" s="1"/>
  <c r="I48" i="37"/>
  <c r="E48" i="37"/>
  <c r="F48" i="37" s="1"/>
  <c r="I47" i="37"/>
  <c r="E47" i="37"/>
  <c r="F47" i="37" s="1"/>
  <c r="I46" i="37"/>
  <c r="E46" i="37"/>
  <c r="F46" i="37" s="1"/>
  <c r="I45" i="37"/>
  <c r="E45" i="37"/>
  <c r="F45" i="37" s="1"/>
  <c r="I44" i="37"/>
  <c r="E44" i="37"/>
  <c r="F44" i="37" s="1"/>
  <c r="I43" i="37"/>
  <c r="E43" i="37"/>
  <c r="F43" i="37" s="1"/>
  <c r="I42" i="37"/>
  <c r="E42" i="37"/>
  <c r="F42" i="37" s="1"/>
  <c r="I41" i="37"/>
  <c r="E41" i="37"/>
  <c r="F41" i="37" s="1"/>
  <c r="I40" i="37"/>
  <c r="E40" i="37"/>
  <c r="F40" i="37" s="1"/>
  <c r="I39" i="37"/>
  <c r="E39" i="37"/>
  <c r="F39" i="37" s="1"/>
  <c r="I38" i="37"/>
  <c r="E38" i="37"/>
  <c r="F38" i="37" s="1"/>
  <c r="I37" i="37"/>
  <c r="E37" i="37"/>
  <c r="F37" i="37" s="1"/>
  <c r="I36" i="37"/>
  <c r="E36" i="37"/>
  <c r="F36" i="37" s="1"/>
  <c r="I35" i="37"/>
  <c r="E35" i="37"/>
  <c r="F35" i="37" s="1"/>
  <c r="I34" i="37"/>
  <c r="E34" i="37"/>
  <c r="F34" i="37" s="1"/>
  <c r="I33" i="37"/>
  <c r="E33" i="37"/>
  <c r="F33" i="37" s="1"/>
  <c r="I32" i="37"/>
  <c r="E32" i="37"/>
  <c r="F32" i="37" s="1"/>
  <c r="I31" i="37"/>
  <c r="E31" i="37"/>
  <c r="F31" i="37" s="1"/>
  <c r="I30" i="37"/>
  <c r="E30" i="37"/>
  <c r="F30" i="37" s="1"/>
  <c r="I29" i="37"/>
  <c r="E29" i="37"/>
  <c r="F29" i="37" s="1"/>
  <c r="I28" i="37"/>
  <c r="E28" i="37"/>
  <c r="F28" i="37" s="1"/>
  <c r="I27" i="37"/>
  <c r="E27" i="37"/>
  <c r="F27" i="37" s="1"/>
  <c r="I26" i="37"/>
  <c r="E26" i="37"/>
  <c r="F26" i="37" s="1"/>
  <c r="I25" i="37"/>
  <c r="J54" i="37" s="1"/>
  <c r="E25" i="37"/>
  <c r="F25" i="37" s="1"/>
  <c r="I24" i="37"/>
  <c r="E24" i="37"/>
  <c r="M24" i="37" s="1"/>
  <c r="H62" i="36"/>
  <c r="D62" i="36"/>
  <c r="C62" i="36"/>
  <c r="H61" i="36"/>
  <c r="D61" i="36"/>
  <c r="C61" i="36"/>
  <c r="H60" i="36"/>
  <c r="D60" i="36"/>
  <c r="C60" i="36"/>
  <c r="H59" i="36"/>
  <c r="D59" i="36"/>
  <c r="C59" i="36"/>
  <c r="H58" i="36"/>
  <c r="D58" i="36"/>
  <c r="C58" i="36"/>
  <c r="I56" i="36"/>
  <c r="E56" i="36"/>
  <c r="F56" i="36" s="1"/>
  <c r="I55" i="36"/>
  <c r="E55" i="36"/>
  <c r="F55" i="36" s="1"/>
  <c r="I54" i="36"/>
  <c r="E54" i="36"/>
  <c r="F54" i="36" s="1"/>
  <c r="I53" i="36"/>
  <c r="E53" i="36"/>
  <c r="F53" i="36" s="1"/>
  <c r="I52" i="36"/>
  <c r="E52" i="36"/>
  <c r="F52" i="36" s="1"/>
  <c r="I51" i="36"/>
  <c r="E51" i="36"/>
  <c r="F51" i="36" s="1"/>
  <c r="I50" i="36"/>
  <c r="E50" i="36"/>
  <c r="F50" i="36" s="1"/>
  <c r="I49" i="36"/>
  <c r="E49" i="36"/>
  <c r="F49" i="36" s="1"/>
  <c r="I48" i="36"/>
  <c r="E48" i="36"/>
  <c r="F48" i="36" s="1"/>
  <c r="I47" i="36"/>
  <c r="E47" i="36"/>
  <c r="F47" i="36" s="1"/>
  <c r="I46" i="36"/>
  <c r="E46" i="36"/>
  <c r="F46" i="36" s="1"/>
  <c r="I45" i="36"/>
  <c r="E45" i="36"/>
  <c r="F45" i="36" s="1"/>
  <c r="I44" i="36"/>
  <c r="E44" i="36"/>
  <c r="F44" i="36" s="1"/>
  <c r="I43" i="36"/>
  <c r="E43" i="36"/>
  <c r="F43" i="36" s="1"/>
  <c r="I42" i="36"/>
  <c r="E42" i="36"/>
  <c r="F42" i="36" s="1"/>
  <c r="I41" i="36"/>
  <c r="E41" i="36"/>
  <c r="F41" i="36" s="1"/>
  <c r="I40" i="36"/>
  <c r="E40" i="36"/>
  <c r="F40" i="36" s="1"/>
  <c r="I39" i="36"/>
  <c r="E39" i="36"/>
  <c r="F39" i="36" s="1"/>
  <c r="I38" i="36"/>
  <c r="E38" i="36"/>
  <c r="F38" i="36" s="1"/>
  <c r="I37" i="36"/>
  <c r="E37" i="36"/>
  <c r="F37" i="36" s="1"/>
  <c r="I36" i="36"/>
  <c r="E36" i="36"/>
  <c r="F36" i="36" s="1"/>
  <c r="I35" i="36"/>
  <c r="E35" i="36"/>
  <c r="F35" i="36" s="1"/>
  <c r="I34" i="36"/>
  <c r="E34" i="36"/>
  <c r="F34" i="36" s="1"/>
  <c r="I33" i="36"/>
  <c r="E33" i="36"/>
  <c r="F33" i="36" s="1"/>
  <c r="I32" i="36"/>
  <c r="E32" i="36"/>
  <c r="F32" i="36" s="1"/>
  <c r="I31" i="36"/>
  <c r="E31" i="36"/>
  <c r="F31" i="36" s="1"/>
  <c r="I30" i="36"/>
  <c r="E30" i="36"/>
  <c r="F30" i="36" s="1"/>
  <c r="I29" i="36"/>
  <c r="E29" i="36"/>
  <c r="F29" i="36" s="1"/>
  <c r="I28" i="36"/>
  <c r="E28" i="36"/>
  <c r="F28" i="36" s="1"/>
  <c r="I27" i="36"/>
  <c r="E27" i="36"/>
  <c r="F27" i="36" s="1"/>
  <c r="I26" i="36"/>
  <c r="E26" i="36"/>
  <c r="F26" i="36" s="1"/>
  <c r="I25" i="36"/>
  <c r="E25" i="36"/>
  <c r="M25" i="36" s="1"/>
  <c r="I24" i="36"/>
  <c r="E24" i="36"/>
  <c r="M24" i="36" s="1"/>
  <c r="I24" i="3"/>
  <c r="E24" i="35"/>
  <c r="E53" i="35"/>
  <c r="F53" i="35" s="1"/>
  <c r="E52" i="35"/>
  <c r="F52" i="35" s="1"/>
  <c r="E51" i="35"/>
  <c r="F51" i="35" s="1"/>
  <c r="E50" i="35"/>
  <c r="F50" i="35" s="1"/>
  <c r="E49" i="35"/>
  <c r="F49" i="35" s="1"/>
  <c r="E44" i="35"/>
  <c r="F44" i="35" s="1"/>
  <c r="E39" i="35"/>
  <c r="F39" i="35" s="1"/>
  <c r="E38" i="35"/>
  <c r="F38" i="35" s="1"/>
  <c r="E37" i="35"/>
  <c r="F37" i="35" s="1"/>
  <c r="I34" i="35"/>
  <c r="E29" i="35"/>
  <c r="F29" i="35" s="1"/>
  <c r="E28" i="35"/>
  <c r="F28" i="35" s="1"/>
  <c r="E27" i="35"/>
  <c r="F27" i="35" s="1"/>
  <c r="E26" i="35"/>
  <c r="F26" i="35" s="1"/>
  <c r="E25" i="35"/>
  <c r="M29" i="36" l="1"/>
  <c r="M37" i="36"/>
  <c r="M45" i="36"/>
  <c r="M53" i="36"/>
  <c r="M30" i="36"/>
  <c r="M38" i="36"/>
  <c r="M46" i="36"/>
  <c r="M54" i="36"/>
  <c r="M31" i="36"/>
  <c r="M39" i="36"/>
  <c r="M47" i="36"/>
  <c r="M55" i="36"/>
  <c r="M32" i="36"/>
  <c r="M40" i="36"/>
  <c r="M48" i="36"/>
  <c r="M56" i="36"/>
  <c r="N56" i="36" s="1"/>
  <c r="M33" i="36"/>
  <c r="M41" i="36"/>
  <c r="M49" i="36"/>
  <c r="M26" i="36"/>
  <c r="M34" i="36"/>
  <c r="M42" i="36"/>
  <c r="N42" i="36" s="1"/>
  <c r="M50" i="36"/>
  <c r="N55" i="37"/>
  <c r="J53" i="37"/>
  <c r="J56" i="37"/>
  <c r="J55" i="37"/>
  <c r="J52" i="37"/>
  <c r="M28" i="37"/>
  <c r="M36" i="37"/>
  <c r="M44" i="37"/>
  <c r="N44" i="37" s="1"/>
  <c r="G53" i="37"/>
  <c r="M29" i="37"/>
  <c r="M37" i="37"/>
  <c r="M45" i="37"/>
  <c r="M53" i="37"/>
  <c r="M31" i="37"/>
  <c r="M39" i="37"/>
  <c r="M47" i="37"/>
  <c r="N47" i="37" s="1"/>
  <c r="M32" i="37"/>
  <c r="M40" i="37"/>
  <c r="M48" i="37"/>
  <c r="M25" i="37"/>
  <c r="N25" i="37" s="1"/>
  <c r="M33" i="37"/>
  <c r="M41" i="37"/>
  <c r="M49" i="37"/>
  <c r="M26" i="37"/>
  <c r="M34" i="37"/>
  <c r="M42" i="37"/>
  <c r="M50" i="37"/>
  <c r="M27" i="37"/>
  <c r="M35" i="37"/>
  <c r="M43" i="37"/>
  <c r="M51" i="37"/>
  <c r="K52" i="37"/>
  <c r="N52" i="37" s="1"/>
  <c r="G55" i="37"/>
  <c r="K53" i="37"/>
  <c r="K54" i="37"/>
  <c r="N54" i="37" s="1"/>
  <c r="K56" i="37"/>
  <c r="N56" i="37" s="1"/>
  <c r="J55" i="36"/>
  <c r="E47" i="38"/>
  <c r="F47" i="38" s="1"/>
  <c r="E35" i="38"/>
  <c r="F35" i="38" s="1"/>
  <c r="E31" i="38"/>
  <c r="F31" i="38" s="1"/>
  <c r="E44" i="38"/>
  <c r="F44" i="38" s="1"/>
  <c r="H61" i="35"/>
  <c r="I54" i="35"/>
  <c r="I45" i="35"/>
  <c r="I32" i="35"/>
  <c r="K32" i="35" s="1"/>
  <c r="D59" i="35"/>
  <c r="D62" i="35"/>
  <c r="E54" i="35"/>
  <c r="F54" i="35" s="1"/>
  <c r="E42" i="35"/>
  <c r="F42" i="35" s="1"/>
  <c r="E30" i="35"/>
  <c r="F30" i="35" s="1"/>
  <c r="E40" i="35"/>
  <c r="F40" i="35" s="1"/>
  <c r="D60" i="35"/>
  <c r="D61" i="35"/>
  <c r="C59" i="35"/>
  <c r="C61" i="35"/>
  <c r="I49" i="35"/>
  <c r="I25" i="35"/>
  <c r="I50" i="35"/>
  <c r="I29" i="35"/>
  <c r="I36" i="35"/>
  <c r="I37" i="35"/>
  <c r="K37" i="35" s="1"/>
  <c r="I41" i="35"/>
  <c r="K41" i="35" s="1"/>
  <c r="I51" i="35"/>
  <c r="K51" i="35" s="1"/>
  <c r="H58" i="35"/>
  <c r="I24" i="35"/>
  <c r="I40" i="35"/>
  <c r="I26" i="35"/>
  <c r="I31" i="35"/>
  <c r="I47" i="35"/>
  <c r="I42" i="35"/>
  <c r="K42" i="35" s="1"/>
  <c r="H59" i="35"/>
  <c r="I39" i="35"/>
  <c r="I44" i="35"/>
  <c r="K44" i="35" s="1"/>
  <c r="I30" i="35"/>
  <c r="I46" i="35"/>
  <c r="I27" i="35"/>
  <c r="K27" i="35" s="1"/>
  <c r="I33" i="35"/>
  <c r="K33" i="35" s="1"/>
  <c r="I38" i="35"/>
  <c r="K38" i="35" s="1"/>
  <c r="I48" i="35"/>
  <c r="I52" i="35"/>
  <c r="H60" i="35"/>
  <c r="I56" i="35"/>
  <c r="I28" i="35"/>
  <c r="I43" i="35"/>
  <c r="E46" i="35"/>
  <c r="F46" i="35" s="1"/>
  <c r="E33" i="35"/>
  <c r="F33" i="35" s="1"/>
  <c r="E56" i="35"/>
  <c r="F56" i="35" s="1"/>
  <c r="E43" i="35"/>
  <c r="F43" i="35" s="1"/>
  <c r="K43" i="35" s="1"/>
  <c r="E31" i="35"/>
  <c r="F31" i="35" s="1"/>
  <c r="K31" i="35" s="1"/>
  <c r="E47" i="35"/>
  <c r="F47" i="35" s="1"/>
  <c r="E35" i="35"/>
  <c r="F35" i="35" s="1"/>
  <c r="K35" i="35" s="1"/>
  <c r="E34" i="35"/>
  <c r="F34" i="35" s="1"/>
  <c r="K34" i="35" s="1"/>
  <c r="E36" i="35"/>
  <c r="F36" i="35" s="1"/>
  <c r="E45" i="35"/>
  <c r="F45" i="35" s="1"/>
  <c r="E48" i="35"/>
  <c r="F48" i="35" s="1"/>
  <c r="C60" i="35"/>
  <c r="C62" i="35"/>
  <c r="C58" i="35"/>
  <c r="I56" i="38"/>
  <c r="K56" i="38" s="1"/>
  <c r="I29" i="38"/>
  <c r="I38" i="38"/>
  <c r="K38" i="38" s="1"/>
  <c r="I47" i="38"/>
  <c r="K47" i="38" s="1"/>
  <c r="I52" i="38"/>
  <c r="K52" i="38" s="1"/>
  <c r="H58" i="38"/>
  <c r="I26" i="38"/>
  <c r="K26" i="38" s="1"/>
  <c r="I34" i="38"/>
  <c r="K34" i="38" s="1"/>
  <c r="I39" i="38"/>
  <c r="K39" i="38" s="1"/>
  <c r="H59" i="38"/>
  <c r="I30" i="38"/>
  <c r="K30" i="38" s="1"/>
  <c r="I43" i="38"/>
  <c r="K43" i="38" s="1"/>
  <c r="I48" i="38"/>
  <c r="H60" i="38"/>
  <c r="I35" i="38"/>
  <c r="I53" i="38"/>
  <c r="H61" i="38"/>
  <c r="I27" i="38"/>
  <c r="K27" i="38" s="1"/>
  <c r="I40" i="38"/>
  <c r="K40" i="38" s="1"/>
  <c r="I44" i="38"/>
  <c r="H62" i="38"/>
  <c r="I36" i="38"/>
  <c r="I49" i="38"/>
  <c r="K49" i="38" s="1"/>
  <c r="I31" i="38"/>
  <c r="I45" i="38"/>
  <c r="K45" i="38" s="1"/>
  <c r="I54" i="38"/>
  <c r="K54" i="38" s="1"/>
  <c r="I24" i="38"/>
  <c r="I28" i="38"/>
  <c r="K28" i="38" s="1"/>
  <c r="I41" i="38"/>
  <c r="I32" i="38"/>
  <c r="I37" i="38"/>
  <c r="I50" i="38"/>
  <c r="K50" i="38" s="1"/>
  <c r="I55" i="38"/>
  <c r="I25" i="38"/>
  <c r="I33" i="38"/>
  <c r="K33" i="38" s="1"/>
  <c r="I42" i="38"/>
  <c r="K42" i="38" s="1"/>
  <c r="I46" i="38"/>
  <c r="K46" i="38" s="1"/>
  <c r="I51" i="38"/>
  <c r="K51" i="38" s="1"/>
  <c r="E48" i="38"/>
  <c r="F48" i="38" s="1"/>
  <c r="E36" i="38"/>
  <c r="F36" i="38" s="1"/>
  <c r="D61" i="38"/>
  <c r="E55" i="38"/>
  <c r="F55" i="38" s="1"/>
  <c r="E32" i="38"/>
  <c r="F32" i="38" s="1"/>
  <c r="D58" i="38"/>
  <c r="D59" i="38"/>
  <c r="D60" i="38"/>
  <c r="C59" i="38"/>
  <c r="K29" i="38"/>
  <c r="E24" i="38"/>
  <c r="C60" i="38"/>
  <c r="C61" i="38"/>
  <c r="C58" i="38"/>
  <c r="C62" i="38"/>
  <c r="K31" i="38"/>
  <c r="I62" i="36"/>
  <c r="J40" i="36"/>
  <c r="K56" i="36"/>
  <c r="J52" i="36"/>
  <c r="J49" i="36"/>
  <c r="J34" i="36"/>
  <c r="J31" i="36"/>
  <c r="K47" i="36"/>
  <c r="E59" i="36"/>
  <c r="K33" i="36"/>
  <c r="K46" i="36"/>
  <c r="K26" i="36"/>
  <c r="K43" i="36"/>
  <c r="N43" i="36" s="1"/>
  <c r="E61" i="36"/>
  <c r="K53" i="36"/>
  <c r="K44" i="36"/>
  <c r="N44" i="36" s="1"/>
  <c r="F25" i="36"/>
  <c r="K25" i="36" s="1"/>
  <c r="N25" i="36" s="1"/>
  <c r="K37" i="36"/>
  <c r="K50" i="36"/>
  <c r="K28" i="36"/>
  <c r="N28" i="36" s="1"/>
  <c r="K38" i="36"/>
  <c r="K48" i="36"/>
  <c r="K35" i="36"/>
  <c r="N35" i="36" s="1"/>
  <c r="K32" i="36"/>
  <c r="K42" i="36"/>
  <c r="K41" i="36"/>
  <c r="K29" i="36"/>
  <c r="J30" i="37"/>
  <c r="J27" i="37"/>
  <c r="J48" i="37"/>
  <c r="E61" i="37"/>
  <c r="K26" i="37"/>
  <c r="K34" i="37"/>
  <c r="K38" i="37"/>
  <c r="N38" i="37" s="1"/>
  <c r="K42" i="37"/>
  <c r="K46" i="37"/>
  <c r="N46" i="37" s="1"/>
  <c r="K50" i="37"/>
  <c r="K31" i="37"/>
  <c r="K35" i="37"/>
  <c r="K39" i="37"/>
  <c r="K43" i="37"/>
  <c r="K47" i="37"/>
  <c r="K48" i="37"/>
  <c r="K28" i="37"/>
  <c r="K32" i="37"/>
  <c r="K36" i="37"/>
  <c r="K40" i="37"/>
  <c r="K44" i="37"/>
  <c r="K51" i="37"/>
  <c r="K25" i="37"/>
  <c r="K29" i="37"/>
  <c r="K33" i="37"/>
  <c r="K37" i="37"/>
  <c r="K41" i="37"/>
  <c r="K45" i="37"/>
  <c r="K49" i="37"/>
  <c r="J36" i="37"/>
  <c r="K27" i="37"/>
  <c r="K30" i="37"/>
  <c r="N30" i="37" s="1"/>
  <c r="I58" i="37"/>
  <c r="I61" i="37"/>
  <c r="E60" i="37"/>
  <c r="J42" i="37"/>
  <c r="J26" i="37"/>
  <c r="J29" i="37"/>
  <c r="J32" i="37"/>
  <c r="J35" i="37"/>
  <c r="J38" i="37"/>
  <c r="J41" i="37"/>
  <c r="J44" i="37"/>
  <c r="J47" i="37"/>
  <c r="J50" i="37"/>
  <c r="J45" i="37"/>
  <c r="I60" i="37"/>
  <c r="J33" i="37"/>
  <c r="E59" i="37"/>
  <c r="E62" i="37"/>
  <c r="J51" i="37"/>
  <c r="J25" i="37"/>
  <c r="J28" i="37"/>
  <c r="J31" i="37"/>
  <c r="J34" i="37"/>
  <c r="J37" i="37"/>
  <c r="J40" i="37"/>
  <c r="J43" i="37"/>
  <c r="J46" i="37"/>
  <c r="J49" i="37"/>
  <c r="J24" i="37"/>
  <c r="J39" i="37"/>
  <c r="F24" i="37"/>
  <c r="G35" i="37" s="1"/>
  <c r="I59" i="37"/>
  <c r="I62" i="37"/>
  <c r="E58" i="37"/>
  <c r="K45" i="36"/>
  <c r="K39" i="36"/>
  <c r="K36" i="36"/>
  <c r="N36" i="36" s="1"/>
  <c r="K30" i="36"/>
  <c r="K27" i="36"/>
  <c r="N27" i="36" s="1"/>
  <c r="K54" i="36"/>
  <c r="K51" i="36"/>
  <c r="N51" i="36" s="1"/>
  <c r="J24" i="36"/>
  <c r="J27" i="36"/>
  <c r="J30" i="36"/>
  <c r="J33" i="36"/>
  <c r="J36" i="36"/>
  <c r="J39" i="36"/>
  <c r="J42" i="36"/>
  <c r="J45" i="36"/>
  <c r="J48" i="36"/>
  <c r="J51" i="36"/>
  <c r="J54" i="36"/>
  <c r="I58" i="36"/>
  <c r="I61" i="36"/>
  <c r="E60" i="36"/>
  <c r="J26" i="36"/>
  <c r="J29" i="36"/>
  <c r="J32" i="36"/>
  <c r="J35" i="36"/>
  <c r="J38" i="36"/>
  <c r="J41" i="36"/>
  <c r="J44" i="36"/>
  <c r="J47" i="36"/>
  <c r="J50" i="36"/>
  <c r="J53" i="36"/>
  <c r="J56" i="36"/>
  <c r="I60" i="36"/>
  <c r="E62" i="36"/>
  <c r="J25" i="36"/>
  <c r="J28" i="36"/>
  <c r="J37" i="36"/>
  <c r="J43" i="36"/>
  <c r="J46" i="36"/>
  <c r="F24" i="36"/>
  <c r="K31" i="36"/>
  <c r="K34" i="36"/>
  <c r="K40" i="36"/>
  <c r="K49" i="36"/>
  <c r="K52" i="36"/>
  <c r="N52" i="36" s="1"/>
  <c r="K55" i="36"/>
  <c r="I59" i="36"/>
  <c r="E58" i="36"/>
  <c r="K50" i="35"/>
  <c r="K39" i="35"/>
  <c r="K52" i="35"/>
  <c r="K53" i="35"/>
  <c r="F25" i="35"/>
  <c r="K49" i="35"/>
  <c r="K54" i="35"/>
  <c r="F24" i="35"/>
  <c r="H62" i="15"/>
  <c r="D62" i="15"/>
  <c r="C62" i="15"/>
  <c r="H61" i="15"/>
  <c r="D61" i="15"/>
  <c r="C61" i="15"/>
  <c r="H60" i="15"/>
  <c r="D60" i="15"/>
  <c r="C60" i="15"/>
  <c r="H59" i="15"/>
  <c r="D59" i="15"/>
  <c r="C59" i="15"/>
  <c r="H58" i="15"/>
  <c r="D58" i="15"/>
  <c r="C58" i="15"/>
  <c r="H62" i="14"/>
  <c r="D62" i="14"/>
  <c r="C62" i="14"/>
  <c r="H61" i="14"/>
  <c r="D61" i="14"/>
  <c r="C61" i="14"/>
  <c r="H60" i="14"/>
  <c r="D60" i="14"/>
  <c r="C60" i="14"/>
  <c r="H59" i="14"/>
  <c r="D59" i="14"/>
  <c r="C59" i="14"/>
  <c r="H58" i="14"/>
  <c r="D58" i="14"/>
  <c r="C58" i="14"/>
  <c r="H62" i="30"/>
  <c r="D62" i="30"/>
  <c r="C62" i="30"/>
  <c r="H61" i="30"/>
  <c r="D61" i="30"/>
  <c r="C61" i="30"/>
  <c r="H60" i="30"/>
  <c r="D60" i="30"/>
  <c r="C60" i="30"/>
  <c r="H59" i="30"/>
  <c r="D59" i="30"/>
  <c r="C59" i="30"/>
  <c r="H58" i="30"/>
  <c r="D58" i="30"/>
  <c r="C58" i="30"/>
  <c r="H62" i="16"/>
  <c r="D62" i="16"/>
  <c r="C62" i="16"/>
  <c r="H61" i="16"/>
  <c r="D61" i="16"/>
  <c r="C61" i="16"/>
  <c r="H60" i="16"/>
  <c r="D60" i="16"/>
  <c r="C60" i="16"/>
  <c r="H59" i="16"/>
  <c r="D59" i="16"/>
  <c r="C59" i="16"/>
  <c r="H58" i="16"/>
  <c r="D58" i="16"/>
  <c r="C58" i="16"/>
  <c r="H62" i="17"/>
  <c r="D62" i="17"/>
  <c r="C62" i="17"/>
  <c r="H61" i="17"/>
  <c r="D61" i="17"/>
  <c r="C61" i="17"/>
  <c r="H60" i="17"/>
  <c r="D60" i="17"/>
  <c r="C60" i="17"/>
  <c r="H59" i="17"/>
  <c r="D59" i="17"/>
  <c r="C59" i="17"/>
  <c r="H58" i="17"/>
  <c r="D58" i="17"/>
  <c r="C58" i="17"/>
  <c r="H62" i="12"/>
  <c r="D62" i="12"/>
  <c r="C62" i="12"/>
  <c r="H61" i="12"/>
  <c r="D61" i="12"/>
  <c r="C61" i="12"/>
  <c r="H60" i="12"/>
  <c r="D60" i="12"/>
  <c r="C60" i="12"/>
  <c r="H59" i="12"/>
  <c r="D59" i="12"/>
  <c r="C59" i="12"/>
  <c r="H58" i="12"/>
  <c r="D58" i="12"/>
  <c r="C58" i="12"/>
  <c r="H62" i="11"/>
  <c r="D62" i="11"/>
  <c r="C62" i="11"/>
  <c r="H61" i="11"/>
  <c r="D61" i="11"/>
  <c r="C61" i="11"/>
  <c r="H60" i="11"/>
  <c r="D60" i="11"/>
  <c r="C60" i="11"/>
  <c r="H59" i="11"/>
  <c r="D59" i="11"/>
  <c r="C59" i="11"/>
  <c r="H58" i="11"/>
  <c r="D58" i="11"/>
  <c r="C58" i="11"/>
  <c r="H62" i="10"/>
  <c r="D62" i="10"/>
  <c r="C62" i="10"/>
  <c r="H61" i="10"/>
  <c r="D61" i="10"/>
  <c r="C61" i="10"/>
  <c r="H60" i="10"/>
  <c r="D60" i="10"/>
  <c r="C60" i="10"/>
  <c r="H59" i="10"/>
  <c r="D59" i="10"/>
  <c r="C59" i="10"/>
  <c r="H58" i="10"/>
  <c r="D58" i="10"/>
  <c r="C58" i="10"/>
  <c r="H62" i="9"/>
  <c r="D62" i="9"/>
  <c r="C62" i="9"/>
  <c r="H61" i="9"/>
  <c r="D61" i="9"/>
  <c r="C61" i="9"/>
  <c r="H60" i="9"/>
  <c r="D60" i="9"/>
  <c r="C60" i="9"/>
  <c r="H59" i="9"/>
  <c r="D59" i="9"/>
  <c r="C59" i="9"/>
  <c r="H58" i="9"/>
  <c r="D58" i="9"/>
  <c r="C58" i="9"/>
  <c r="H62" i="8"/>
  <c r="D62" i="8"/>
  <c r="C62" i="8"/>
  <c r="H61" i="8"/>
  <c r="D61" i="8"/>
  <c r="C61" i="8"/>
  <c r="H60" i="8"/>
  <c r="D60" i="8"/>
  <c r="C60" i="8"/>
  <c r="H59" i="8"/>
  <c r="D59" i="8"/>
  <c r="C59" i="8"/>
  <c r="H58" i="8"/>
  <c r="D58" i="8"/>
  <c r="C58" i="8"/>
  <c r="H62" i="7"/>
  <c r="D62" i="7"/>
  <c r="C62" i="7"/>
  <c r="H61" i="7"/>
  <c r="D61" i="7"/>
  <c r="C61" i="7"/>
  <c r="H60" i="7"/>
  <c r="D60" i="7"/>
  <c r="C60" i="7"/>
  <c r="H59" i="7"/>
  <c r="D59" i="7"/>
  <c r="C59" i="7"/>
  <c r="H58" i="7"/>
  <c r="D58" i="7"/>
  <c r="C58" i="7"/>
  <c r="H62" i="29"/>
  <c r="D62" i="29"/>
  <c r="C62" i="29"/>
  <c r="H61" i="29"/>
  <c r="D61" i="29"/>
  <c r="C61" i="29"/>
  <c r="H60" i="29"/>
  <c r="D60" i="29"/>
  <c r="C60" i="29"/>
  <c r="H59" i="29"/>
  <c r="D59" i="29"/>
  <c r="C59" i="29"/>
  <c r="H58" i="29"/>
  <c r="D58" i="29"/>
  <c r="C58" i="29"/>
  <c r="H62" i="26"/>
  <c r="D62" i="26"/>
  <c r="C62" i="26"/>
  <c r="H61" i="26"/>
  <c r="D61" i="26"/>
  <c r="C61" i="26"/>
  <c r="H60" i="26"/>
  <c r="D60" i="26"/>
  <c r="C60" i="26"/>
  <c r="H59" i="26"/>
  <c r="D59" i="26"/>
  <c r="C59" i="26"/>
  <c r="H58" i="26"/>
  <c r="D58" i="26"/>
  <c r="C58" i="26"/>
  <c r="H62" i="23"/>
  <c r="D62" i="23"/>
  <c r="C62" i="23"/>
  <c r="H61" i="23"/>
  <c r="D61" i="23"/>
  <c r="C61" i="23"/>
  <c r="H60" i="23"/>
  <c r="D60" i="23"/>
  <c r="C60" i="23"/>
  <c r="H59" i="23"/>
  <c r="D59" i="23"/>
  <c r="C59" i="23"/>
  <c r="H58" i="23"/>
  <c r="D58" i="23"/>
  <c r="C58" i="23"/>
  <c r="H62" i="6"/>
  <c r="D62" i="6"/>
  <c r="C62" i="6"/>
  <c r="H61" i="6"/>
  <c r="D61" i="6"/>
  <c r="C61" i="6"/>
  <c r="H60" i="6"/>
  <c r="D60" i="6"/>
  <c r="C60" i="6"/>
  <c r="H59" i="6"/>
  <c r="D59" i="6"/>
  <c r="C59" i="6"/>
  <c r="H58" i="6"/>
  <c r="D58" i="6"/>
  <c r="C58" i="6"/>
  <c r="H62" i="5"/>
  <c r="D62" i="5"/>
  <c r="C62" i="5"/>
  <c r="H61" i="5"/>
  <c r="D61" i="5"/>
  <c r="C61" i="5"/>
  <c r="H60" i="5"/>
  <c r="D60" i="5"/>
  <c r="C60" i="5"/>
  <c r="H59" i="5"/>
  <c r="D59" i="5"/>
  <c r="C59" i="5"/>
  <c r="H58" i="5"/>
  <c r="D58" i="5"/>
  <c r="C58" i="5"/>
  <c r="H62" i="4"/>
  <c r="D62" i="4"/>
  <c r="C62" i="4"/>
  <c r="H61" i="4"/>
  <c r="D61" i="4"/>
  <c r="C61" i="4"/>
  <c r="H60" i="4"/>
  <c r="D60" i="4"/>
  <c r="C60" i="4"/>
  <c r="H59" i="4"/>
  <c r="D59" i="4"/>
  <c r="C59" i="4"/>
  <c r="H58" i="4"/>
  <c r="D58" i="4"/>
  <c r="C58" i="4"/>
  <c r="H62" i="3"/>
  <c r="D62" i="3"/>
  <c r="C62" i="3"/>
  <c r="H61" i="3"/>
  <c r="D61" i="3"/>
  <c r="C61" i="3"/>
  <c r="H60" i="3"/>
  <c r="D60" i="3"/>
  <c r="C60" i="3"/>
  <c r="H59" i="3"/>
  <c r="D59" i="3"/>
  <c r="C59" i="3"/>
  <c r="H58" i="3"/>
  <c r="D58" i="3"/>
  <c r="C58" i="3"/>
  <c r="N40" i="36" l="1"/>
  <c r="N26" i="36"/>
  <c r="N32" i="36"/>
  <c r="N37" i="36"/>
  <c r="N39" i="36"/>
  <c r="N53" i="36"/>
  <c r="N34" i="36"/>
  <c r="N48" i="36"/>
  <c r="N31" i="36"/>
  <c r="N45" i="36"/>
  <c r="N54" i="36"/>
  <c r="N29" i="36"/>
  <c r="N46" i="36"/>
  <c r="N49" i="36"/>
  <c r="N38" i="36"/>
  <c r="N41" i="36"/>
  <c r="N55" i="36"/>
  <c r="N30" i="36"/>
  <c r="N50" i="36"/>
  <c r="N33" i="36"/>
  <c r="N47" i="36"/>
  <c r="N35" i="37"/>
  <c r="N31" i="37"/>
  <c r="N41" i="37"/>
  <c r="N50" i="37"/>
  <c r="N36" i="37"/>
  <c r="N27" i="37"/>
  <c r="N33" i="37"/>
  <c r="N39" i="37"/>
  <c r="G56" i="37"/>
  <c r="N34" i="37"/>
  <c r="N48" i="37"/>
  <c r="N53" i="37"/>
  <c r="N28" i="37"/>
  <c r="G52" i="37"/>
  <c r="N26" i="37"/>
  <c r="N40" i="37"/>
  <c r="N45" i="37"/>
  <c r="N42" i="37"/>
  <c r="N51" i="37"/>
  <c r="N32" i="37"/>
  <c r="N37" i="37"/>
  <c r="N43" i="37"/>
  <c r="N49" i="37"/>
  <c r="N29" i="37"/>
  <c r="G54" i="37"/>
  <c r="K36" i="38"/>
  <c r="K55" i="38"/>
  <c r="K35" i="38"/>
  <c r="K56" i="35"/>
  <c r="E60" i="38"/>
  <c r="K46" i="35"/>
  <c r="K45" i="35"/>
  <c r="K47" i="35"/>
  <c r="J48" i="35"/>
  <c r="G34" i="35"/>
  <c r="K30" i="35"/>
  <c r="E61" i="35"/>
  <c r="J35" i="35"/>
  <c r="J40" i="35"/>
  <c r="J50" i="35"/>
  <c r="J28" i="35"/>
  <c r="J29" i="35"/>
  <c r="J34" i="35"/>
  <c r="J52" i="35"/>
  <c r="J46" i="35"/>
  <c r="J49" i="35"/>
  <c r="K36" i="35"/>
  <c r="J37" i="35"/>
  <c r="J33" i="35"/>
  <c r="J41" i="35"/>
  <c r="K40" i="35"/>
  <c r="J54" i="35"/>
  <c r="J30" i="35"/>
  <c r="J36" i="35"/>
  <c r="J53" i="35"/>
  <c r="J43" i="35"/>
  <c r="K29" i="35"/>
  <c r="J24" i="35"/>
  <c r="J47" i="35"/>
  <c r="J31" i="35"/>
  <c r="J45" i="35"/>
  <c r="I58" i="35"/>
  <c r="I62" i="35"/>
  <c r="I60" i="35"/>
  <c r="J27" i="35"/>
  <c r="J32" i="35"/>
  <c r="I59" i="35"/>
  <c r="J26" i="35"/>
  <c r="J38" i="35"/>
  <c r="J51" i="35"/>
  <c r="I61" i="35"/>
  <c r="J39" i="35"/>
  <c r="K28" i="35"/>
  <c r="K26" i="35"/>
  <c r="K48" i="35"/>
  <c r="J44" i="35"/>
  <c r="J56" i="35"/>
  <c r="J25" i="35"/>
  <c r="J42" i="35"/>
  <c r="E59" i="35"/>
  <c r="E62" i="35"/>
  <c r="E58" i="35"/>
  <c r="E60" i="35"/>
  <c r="G36" i="35"/>
  <c r="K24" i="35"/>
  <c r="G46" i="35"/>
  <c r="K48" i="38"/>
  <c r="J45" i="38"/>
  <c r="J51" i="38"/>
  <c r="J53" i="38"/>
  <c r="J50" i="38"/>
  <c r="J54" i="38"/>
  <c r="J31" i="38"/>
  <c r="K53" i="38"/>
  <c r="K25" i="38"/>
  <c r="J47" i="38"/>
  <c r="J48" i="38"/>
  <c r="J49" i="38"/>
  <c r="J55" i="38"/>
  <c r="J38" i="38"/>
  <c r="K32" i="38"/>
  <c r="J25" i="38"/>
  <c r="J52" i="38"/>
  <c r="J35" i="38"/>
  <c r="J42" i="38"/>
  <c r="J37" i="38"/>
  <c r="J43" i="38"/>
  <c r="J32" i="38"/>
  <c r="J39" i="38"/>
  <c r="J44" i="38"/>
  <c r="J40" i="38"/>
  <c r="J29" i="38"/>
  <c r="J36" i="38"/>
  <c r="J34" i="38"/>
  <c r="J26" i="38"/>
  <c r="J33" i="38"/>
  <c r="J41" i="38"/>
  <c r="J28" i="38"/>
  <c r="J30" i="38"/>
  <c r="I59" i="38"/>
  <c r="J27" i="38"/>
  <c r="I62" i="38"/>
  <c r="I60" i="38"/>
  <c r="I61" i="38"/>
  <c r="J24" i="38"/>
  <c r="J46" i="38"/>
  <c r="J56" i="38"/>
  <c r="I58" i="38"/>
  <c r="K44" i="38"/>
  <c r="K37" i="38"/>
  <c r="K41" i="38"/>
  <c r="F24" i="38"/>
  <c r="G33" i="38" s="1"/>
  <c r="E58" i="38"/>
  <c r="E62" i="38"/>
  <c r="E61" i="38"/>
  <c r="E59" i="38"/>
  <c r="G53" i="36"/>
  <c r="G28" i="37"/>
  <c r="G37" i="37"/>
  <c r="G29" i="37"/>
  <c r="G33" i="37"/>
  <c r="F61" i="37"/>
  <c r="F58" i="37"/>
  <c r="G24" i="37"/>
  <c r="F62" i="37"/>
  <c r="F59" i="37"/>
  <c r="F60" i="37"/>
  <c r="G25" i="37"/>
  <c r="G47" i="37"/>
  <c r="G27" i="37"/>
  <c r="G50" i="37"/>
  <c r="G46" i="37"/>
  <c r="G51" i="37"/>
  <c r="G48" i="37"/>
  <c r="G42" i="37"/>
  <c r="K24" i="37"/>
  <c r="G45" i="37"/>
  <c r="G44" i="37"/>
  <c r="G39" i="37"/>
  <c r="G38" i="37"/>
  <c r="G31" i="37"/>
  <c r="G40" i="37"/>
  <c r="G34" i="37"/>
  <c r="G49" i="37"/>
  <c r="G36" i="37"/>
  <c r="G30" i="37"/>
  <c r="G43" i="37"/>
  <c r="G41" i="37"/>
  <c r="G32" i="37"/>
  <c r="G26" i="37"/>
  <c r="F61" i="36"/>
  <c r="F58" i="36"/>
  <c r="G24" i="36"/>
  <c r="F62" i="36"/>
  <c r="F59" i="36"/>
  <c r="G55" i="36"/>
  <c r="G52" i="36"/>
  <c r="G49" i="36"/>
  <c r="G46" i="36"/>
  <c r="G43" i="36"/>
  <c r="G40" i="36"/>
  <c r="G37" i="36"/>
  <c r="G34" i="36"/>
  <c r="G31" i="36"/>
  <c r="G28" i="36"/>
  <c r="G25" i="36"/>
  <c r="F60" i="36"/>
  <c r="G44" i="36"/>
  <c r="G36" i="36"/>
  <c r="K24" i="36"/>
  <c r="G48" i="36"/>
  <c r="G27" i="36"/>
  <c r="G26" i="36"/>
  <c r="G47" i="36"/>
  <c r="G56" i="36"/>
  <c r="G38" i="36"/>
  <c r="G39" i="36"/>
  <c r="G35" i="36"/>
  <c r="G29" i="36"/>
  <c r="G51" i="36"/>
  <c r="G50" i="36"/>
  <c r="G33" i="36"/>
  <c r="G42" i="36"/>
  <c r="G41" i="36"/>
  <c r="G30" i="36"/>
  <c r="G54" i="36"/>
  <c r="G45" i="36"/>
  <c r="G32" i="36"/>
  <c r="G50" i="35"/>
  <c r="G25" i="35"/>
  <c r="G51" i="35"/>
  <c r="G35" i="35"/>
  <c r="G33" i="35"/>
  <c r="G40" i="35"/>
  <c r="G26" i="35"/>
  <c r="G54" i="35"/>
  <c r="K25" i="35"/>
  <c r="G47" i="35"/>
  <c r="G29" i="35"/>
  <c r="F61" i="35"/>
  <c r="F58" i="35"/>
  <c r="F62" i="35"/>
  <c r="F60" i="35"/>
  <c r="F59" i="35"/>
  <c r="G24" i="35"/>
  <c r="G38" i="35"/>
  <c r="G27" i="35"/>
  <c r="G43" i="35"/>
  <c r="G39" i="35"/>
  <c r="G48" i="35"/>
  <c r="G41" i="35"/>
  <c r="G53" i="35"/>
  <c r="G56" i="35"/>
  <c r="G32" i="35"/>
  <c r="G30" i="35"/>
  <c r="G42" i="35"/>
  <c r="G44" i="35"/>
  <c r="G37" i="35"/>
  <c r="G28" i="35"/>
  <c r="G49" i="35"/>
  <c r="G31" i="35"/>
  <c r="G45" i="35"/>
  <c r="G52" i="35"/>
  <c r="E30" i="8"/>
  <c r="L40" i="36" l="1"/>
  <c r="N24" i="36"/>
  <c r="L45" i="36"/>
  <c r="L52" i="37"/>
  <c r="N24" i="37"/>
  <c r="L56" i="37"/>
  <c r="L26" i="37"/>
  <c r="L55" i="37"/>
  <c r="L53" i="37"/>
  <c r="L42" i="37"/>
  <c r="L45" i="37"/>
  <c r="L54" i="37"/>
  <c r="L46" i="37"/>
  <c r="L25" i="37"/>
  <c r="G49" i="38"/>
  <c r="L27" i="36"/>
  <c r="L52" i="36"/>
  <c r="L35" i="37"/>
  <c r="L48" i="37"/>
  <c r="G45" i="38"/>
  <c r="G48" i="38"/>
  <c r="G51" i="38"/>
  <c r="G30" i="38"/>
  <c r="G47" i="38"/>
  <c r="G46" i="38"/>
  <c r="G44" i="38"/>
  <c r="G50" i="38"/>
  <c r="G56" i="38"/>
  <c r="G43" i="38"/>
  <c r="L52" i="35"/>
  <c r="L25" i="35"/>
  <c r="L47" i="35"/>
  <c r="L26" i="35"/>
  <c r="L46" i="35"/>
  <c r="G54" i="38"/>
  <c r="G53" i="38"/>
  <c r="G52" i="38"/>
  <c r="G55" i="38"/>
  <c r="K24" i="38"/>
  <c r="L44" i="38" s="1"/>
  <c r="F60" i="38"/>
  <c r="F59" i="38"/>
  <c r="G26" i="38"/>
  <c r="G25" i="38"/>
  <c r="F62" i="38"/>
  <c r="G29" i="38"/>
  <c r="G28" i="38"/>
  <c r="G24" i="38"/>
  <c r="G27" i="38"/>
  <c r="G32" i="38"/>
  <c r="G31" i="38"/>
  <c r="F58" i="38"/>
  <c r="G39" i="38"/>
  <c r="G35" i="38"/>
  <c r="G34" i="38"/>
  <c r="F61" i="38"/>
  <c r="G36" i="38"/>
  <c r="G38" i="38"/>
  <c r="G37" i="38"/>
  <c r="G42" i="38"/>
  <c r="G41" i="38"/>
  <c r="G40" i="38"/>
  <c r="L54" i="36"/>
  <c r="L34" i="36"/>
  <c r="L30" i="36"/>
  <c r="L51" i="36"/>
  <c r="L55" i="36"/>
  <c r="L40" i="37"/>
  <c r="L50" i="37"/>
  <c r="L31" i="37"/>
  <c r="L43" i="37"/>
  <c r="L51" i="37"/>
  <c r="L37" i="37"/>
  <c r="K62" i="37"/>
  <c r="K59" i="37"/>
  <c r="K60" i="37"/>
  <c r="K61" i="37"/>
  <c r="K58" i="37"/>
  <c r="L24" i="37"/>
  <c r="L29" i="37"/>
  <c r="L34" i="37"/>
  <c r="L30" i="37"/>
  <c r="L47" i="37"/>
  <c r="L28" i="37"/>
  <c r="L39" i="37"/>
  <c r="L49" i="37"/>
  <c r="L36" i="37"/>
  <c r="L44" i="37"/>
  <c r="L41" i="37"/>
  <c r="L38" i="37"/>
  <c r="L32" i="37"/>
  <c r="L27" i="37"/>
  <c r="L33" i="37"/>
  <c r="K62" i="36"/>
  <c r="K59" i="36"/>
  <c r="K60" i="36"/>
  <c r="L56" i="36"/>
  <c r="K61" i="36"/>
  <c r="K58" i="36"/>
  <c r="L24" i="36"/>
  <c r="L48" i="36"/>
  <c r="L35" i="36"/>
  <c r="L26" i="36"/>
  <c r="L44" i="36"/>
  <c r="L25" i="36"/>
  <c r="L53" i="36"/>
  <c r="L47" i="36"/>
  <c r="L32" i="36"/>
  <c r="L33" i="36"/>
  <c r="L28" i="36"/>
  <c r="L46" i="36"/>
  <c r="L37" i="36"/>
  <c r="L42" i="36"/>
  <c r="L41" i="36"/>
  <c r="L50" i="36"/>
  <c r="L29" i="36"/>
  <c r="L38" i="36"/>
  <c r="L43" i="36"/>
  <c r="L49" i="36"/>
  <c r="L36" i="36"/>
  <c r="L39" i="36"/>
  <c r="L31" i="36"/>
  <c r="L45" i="35"/>
  <c r="K62" i="35"/>
  <c r="L28" i="35"/>
  <c r="L51" i="35"/>
  <c r="L34" i="35"/>
  <c r="L31" i="35"/>
  <c r="L27" i="35"/>
  <c r="L50" i="35"/>
  <c r="L35" i="35"/>
  <c r="L39" i="35"/>
  <c r="L43" i="35"/>
  <c r="L56" i="35"/>
  <c r="L38" i="35"/>
  <c r="L49" i="35"/>
  <c r="L29" i="35"/>
  <c r="L37" i="35"/>
  <c r="L36" i="35"/>
  <c r="K60" i="35"/>
  <c r="L33" i="35"/>
  <c r="L40" i="35"/>
  <c r="L53" i="35"/>
  <c r="L24" i="35"/>
  <c r="L48" i="35"/>
  <c r="L32" i="35"/>
  <c r="K61" i="35"/>
  <c r="L54" i="35"/>
  <c r="K59" i="35"/>
  <c r="L44" i="35"/>
  <c r="L42" i="35"/>
  <c r="L41" i="35"/>
  <c r="K58" i="35"/>
  <c r="L30" i="35"/>
  <c r="L38" i="38" l="1"/>
  <c r="L40" i="38"/>
  <c r="L56" i="38"/>
  <c r="K60" i="38"/>
  <c r="K59" i="38"/>
  <c r="K62" i="38"/>
  <c r="L25" i="38"/>
  <c r="L49" i="38"/>
  <c r="L39" i="38"/>
  <c r="L32" i="38"/>
  <c r="L35" i="38"/>
  <c r="L27" i="38"/>
  <c r="L34" i="38"/>
  <c r="L55" i="38"/>
  <c r="L51" i="38"/>
  <c r="L52" i="38"/>
  <c r="L48" i="38"/>
  <c r="L26" i="38"/>
  <c r="L43" i="38"/>
  <c r="L33" i="38"/>
  <c r="L36" i="38"/>
  <c r="L30" i="38"/>
  <c r="K58" i="38"/>
  <c r="L46" i="38"/>
  <c r="L24" i="38"/>
  <c r="L37" i="38"/>
  <c r="L29" i="38"/>
  <c r="L47" i="38"/>
  <c r="L45" i="38"/>
  <c r="L31" i="38"/>
  <c r="L28" i="38"/>
  <c r="L50" i="38"/>
  <c r="L42" i="38"/>
  <c r="L54" i="38"/>
  <c r="L53" i="38"/>
  <c r="K61" i="38"/>
  <c r="L41" i="38"/>
  <c r="E56" i="16"/>
  <c r="F56" i="16" s="1"/>
  <c r="E56" i="30"/>
  <c r="F56" i="30" s="1"/>
  <c r="I25" i="26"/>
  <c r="I26" i="26"/>
  <c r="I27" i="26"/>
  <c r="I28" i="26"/>
  <c r="I29" i="26"/>
  <c r="I30" i="26"/>
  <c r="I31" i="26"/>
  <c r="I32" i="26"/>
  <c r="I33" i="26"/>
  <c r="I34" i="26"/>
  <c r="I35" i="26"/>
  <c r="I36" i="26"/>
  <c r="I37" i="26"/>
  <c r="I38" i="26"/>
  <c r="I39" i="26"/>
  <c r="I40" i="26"/>
  <c r="I41" i="26"/>
  <c r="I42" i="26"/>
  <c r="I43" i="26"/>
  <c r="I44" i="26"/>
  <c r="I45" i="26"/>
  <c r="I46" i="26"/>
  <c r="I47" i="26"/>
  <c r="I48" i="26"/>
  <c r="I49" i="26"/>
  <c r="I50" i="26"/>
  <c r="I51" i="26"/>
  <c r="I52" i="26"/>
  <c r="I53" i="26"/>
  <c r="I54" i="26"/>
  <c r="I55" i="26"/>
  <c r="I56" i="26"/>
  <c r="I25" i="16"/>
  <c r="I26" i="16"/>
  <c r="I27" i="16"/>
  <c r="I28" i="16"/>
  <c r="I29" i="16"/>
  <c r="I30" i="16"/>
  <c r="I31" i="16"/>
  <c r="I32" i="16"/>
  <c r="I33" i="16"/>
  <c r="I34" i="16"/>
  <c r="I35" i="16"/>
  <c r="I36" i="16"/>
  <c r="I37" i="16"/>
  <c r="I38" i="16"/>
  <c r="I39" i="16"/>
  <c r="I40" i="16"/>
  <c r="I41" i="16"/>
  <c r="I42" i="16"/>
  <c r="I43" i="16"/>
  <c r="I44" i="16"/>
  <c r="I45" i="16"/>
  <c r="I46" i="16"/>
  <c r="I47" i="16"/>
  <c r="I48" i="16"/>
  <c r="I49" i="16"/>
  <c r="I50" i="16"/>
  <c r="I52" i="16"/>
  <c r="I53" i="16"/>
  <c r="I54" i="16"/>
  <c r="I55" i="16"/>
  <c r="I56" i="16"/>
  <c r="E25" i="16"/>
  <c r="F25" i="16" s="1"/>
  <c r="E26" i="16"/>
  <c r="F26" i="16" s="1"/>
  <c r="E27" i="16"/>
  <c r="F27" i="16" s="1"/>
  <c r="E28" i="16"/>
  <c r="F28" i="16" s="1"/>
  <c r="E29" i="16"/>
  <c r="F29" i="16" s="1"/>
  <c r="E30" i="16"/>
  <c r="F30" i="16" s="1"/>
  <c r="E31" i="16"/>
  <c r="F31" i="16" s="1"/>
  <c r="E32" i="16"/>
  <c r="F32" i="16" s="1"/>
  <c r="E33" i="16"/>
  <c r="F33" i="16" s="1"/>
  <c r="E34" i="16"/>
  <c r="F34" i="16" s="1"/>
  <c r="E35" i="16"/>
  <c r="F35" i="16" s="1"/>
  <c r="E36" i="16"/>
  <c r="F36" i="16" s="1"/>
  <c r="E37" i="16"/>
  <c r="F37" i="16" s="1"/>
  <c r="E38" i="16"/>
  <c r="F38" i="16" s="1"/>
  <c r="E39" i="16"/>
  <c r="F39" i="16" s="1"/>
  <c r="E40" i="16"/>
  <c r="F40" i="16" s="1"/>
  <c r="E41" i="16"/>
  <c r="F41" i="16" s="1"/>
  <c r="E42" i="16"/>
  <c r="F42" i="16" s="1"/>
  <c r="E43" i="16"/>
  <c r="F43" i="16" s="1"/>
  <c r="E44" i="16"/>
  <c r="F44" i="16" s="1"/>
  <c r="E45" i="16"/>
  <c r="F45" i="16" s="1"/>
  <c r="E46" i="16"/>
  <c r="F46" i="16" s="1"/>
  <c r="E47" i="16"/>
  <c r="F47" i="16" s="1"/>
  <c r="E48" i="16"/>
  <c r="F48" i="16" s="1"/>
  <c r="E49" i="16"/>
  <c r="F49" i="16" s="1"/>
  <c r="E50" i="16"/>
  <c r="F50" i="16" s="1"/>
  <c r="E52" i="16"/>
  <c r="F52" i="16" s="1"/>
  <c r="E53" i="16"/>
  <c r="F53" i="16" s="1"/>
  <c r="E54" i="16"/>
  <c r="F54" i="16" s="1"/>
  <c r="E55" i="16"/>
  <c r="F55" i="16" s="1"/>
  <c r="I25" i="7"/>
  <c r="I26" i="7"/>
  <c r="I27" i="7"/>
  <c r="I28" i="7"/>
  <c r="I29" i="7"/>
  <c r="I30" i="7"/>
  <c r="I31" i="7"/>
  <c r="I32" i="7"/>
  <c r="I33" i="7"/>
  <c r="I34" i="7"/>
  <c r="I35" i="7"/>
  <c r="I36" i="7"/>
  <c r="I37" i="7"/>
  <c r="I38" i="7"/>
  <c r="I39" i="7"/>
  <c r="I40" i="7"/>
  <c r="I41" i="7"/>
  <c r="I42" i="7"/>
  <c r="I43" i="7"/>
  <c r="I44" i="7"/>
  <c r="I45" i="7"/>
  <c r="I46" i="7"/>
  <c r="I47" i="7"/>
  <c r="I48" i="7"/>
  <c r="I49" i="7"/>
  <c r="I50" i="7"/>
  <c r="I51" i="7"/>
  <c r="I52" i="7"/>
  <c r="I53" i="7"/>
  <c r="I54" i="7"/>
  <c r="I55" i="7"/>
  <c r="I56" i="7"/>
  <c r="E25" i="7"/>
  <c r="F25" i="7" s="1"/>
  <c r="E26" i="7"/>
  <c r="F26" i="7" s="1"/>
  <c r="E27" i="7"/>
  <c r="F27" i="7" s="1"/>
  <c r="E28" i="7"/>
  <c r="F28" i="7" s="1"/>
  <c r="E29" i="7"/>
  <c r="F29" i="7" s="1"/>
  <c r="E30" i="7"/>
  <c r="F30" i="7" s="1"/>
  <c r="E31" i="7"/>
  <c r="F31" i="7" s="1"/>
  <c r="E32" i="7"/>
  <c r="F32" i="7" s="1"/>
  <c r="E33" i="7"/>
  <c r="F33" i="7" s="1"/>
  <c r="E34" i="7"/>
  <c r="F34" i="7" s="1"/>
  <c r="E35" i="7"/>
  <c r="F35" i="7" s="1"/>
  <c r="E36" i="7"/>
  <c r="F36" i="7" s="1"/>
  <c r="E37" i="7"/>
  <c r="F37" i="7" s="1"/>
  <c r="E38" i="7"/>
  <c r="F38" i="7" s="1"/>
  <c r="E39" i="7"/>
  <c r="F39" i="7" s="1"/>
  <c r="E40" i="7"/>
  <c r="F40" i="7" s="1"/>
  <c r="E41" i="7"/>
  <c r="F41" i="7" s="1"/>
  <c r="E42" i="7"/>
  <c r="F42" i="7" s="1"/>
  <c r="E43" i="7"/>
  <c r="F43" i="7" s="1"/>
  <c r="E44" i="7"/>
  <c r="F44" i="7" s="1"/>
  <c r="E45" i="7"/>
  <c r="F45" i="7" s="1"/>
  <c r="E46" i="7"/>
  <c r="F46" i="7" s="1"/>
  <c r="E47" i="7"/>
  <c r="F47" i="7" s="1"/>
  <c r="E48" i="7"/>
  <c r="F48" i="7" s="1"/>
  <c r="E49" i="7"/>
  <c r="F49" i="7" s="1"/>
  <c r="E50" i="7"/>
  <c r="F50" i="7" s="1"/>
  <c r="E51" i="7"/>
  <c r="F51" i="7" s="1"/>
  <c r="E52" i="7"/>
  <c r="F52" i="7" s="1"/>
  <c r="E53" i="7"/>
  <c r="F53" i="7" s="1"/>
  <c r="E54" i="7"/>
  <c r="F54" i="7" s="1"/>
  <c r="E55" i="7"/>
  <c r="F55" i="7" s="1"/>
  <c r="E56" i="7"/>
  <c r="F56" i="7" s="1"/>
  <c r="I25" i="29"/>
  <c r="I26" i="29"/>
  <c r="I27" i="29"/>
  <c r="I28" i="29"/>
  <c r="I29" i="29"/>
  <c r="I30" i="29"/>
  <c r="I31" i="29"/>
  <c r="I32" i="29"/>
  <c r="I33" i="29"/>
  <c r="I34" i="29"/>
  <c r="I35" i="29"/>
  <c r="I36" i="29"/>
  <c r="I37" i="29"/>
  <c r="I38" i="29"/>
  <c r="I39" i="29"/>
  <c r="I40" i="29"/>
  <c r="I41" i="29"/>
  <c r="I42" i="29"/>
  <c r="I43" i="29"/>
  <c r="I44" i="29"/>
  <c r="I45" i="29"/>
  <c r="I46" i="29"/>
  <c r="I47" i="29"/>
  <c r="I48" i="29"/>
  <c r="I49" i="29"/>
  <c r="I50" i="29"/>
  <c r="I51" i="29"/>
  <c r="I52" i="29"/>
  <c r="I53" i="29"/>
  <c r="I54" i="29"/>
  <c r="I55" i="29"/>
  <c r="I56" i="29"/>
  <c r="E25" i="29"/>
  <c r="F25" i="29" s="1"/>
  <c r="E26" i="29"/>
  <c r="F26" i="29" s="1"/>
  <c r="E27" i="29"/>
  <c r="F27" i="29" s="1"/>
  <c r="E28" i="29"/>
  <c r="F28" i="29" s="1"/>
  <c r="E29" i="29"/>
  <c r="F29" i="29" s="1"/>
  <c r="E30" i="29"/>
  <c r="F30" i="29" s="1"/>
  <c r="E31" i="29"/>
  <c r="F31" i="29" s="1"/>
  <c r="E32" i="29"/>
  <c r="F32" i="29" s="1"/>
  <c r="E33" i="29"/>
  <c r="F33" i="29" s="1"/>
  <c r="E34" i="29"/>
  <c r="F34" i="29" s="1"/>
  <c r="E35" i="29"/>
  <c r="F35" i="29" s="1"/>
  <c r="E36" i="29"/>
  <c r="F36" i="29" s="1"/>
  <c r="E37" i="29"/>
  <c r="F37" i="29" s="1"/>
  <c r="E38" i="29"/>
  <c r="F38" i="29" s="1"/>
  <c r="E39" i="29"/>
  <c r="F39" i="29" s="1"/>
  <c r="E40" i="29"/>
  <c r="F40" i="29" s="1"/>
  <c r="E41" i="29"/>
  <c r="F41" i="29" s="1"/>
  <c r="E42" i="29"/>
  <c r="F42" i="29" s="1"/>
  <c r="E43" i="29"/>
  <c r="F43" i="29" s="1"/>
  <c r="E44" i="29"/>
  <c r="F44" i="29" s="1"/>
  <c r="E45" i="29"/>
  <c r="F45" i="29" s="1"/>
  <c r="E46" i="29"/>
  <c r="F46" i="29" s="1"/>
  <c r="E47" i="29"/>
  <c r="F47" i="29" s="1"/>
  <c r="E48" i="29"/>
  <c r="F48" i="29" s="1"/>
  <c r="E49" i="29"/>
  <c r="F49" i="29" s="1"/>
  <c r="E50" i="29"/>
  <c r="F50" i="29" s="1"/>
  <c r="E51" i="29"/>
  <c r="F51" i="29" s="1"/>
  <c r="E52" i="29"/>
  <c r="F52" i="29" s="1"/>
  <c r="E53" i="29"/>
  <c r="F53" i="29" s="1"/>
  <c r="E54" i="29"/>
  <c r="F54" i="29" s="1"/>
  <c r="E55" i="29"/>
  <c r="F55" i="29" s="1"/>
  <c r="E56" i="29"/>
  <c r="F56" i="29" s="1"/>
  <c r="I24" i="7"/>
  <c r="I24" i="29"/>
  <c r="I24" i="26"/>
  <c r="I25" i="8"/>
  <c r="E25" i="26"/>
  <c r="F25" i="26" s="1"/>
  <c r="E26" i="26"/>
  <c r="F26" i="26" s="1"/>
  <c r="E27" i="26"/>
  <c r="F27" i="26" s="1"/>
  <c r="E28" i="26"/>
  <c r="F28" i="26" s="1"/>
  <c r="E29" i="26"/>
  <c r="F29" i="26" s="1"/>
  <c r="E30" i="26"/>
  <c r="F30" i="26" s="1"/>
  <c r="E31" i="26"/>
  <c r="F31" i="26" s="1"/>
  <c r="E32" i="26"/>
  <c r="F32" i="26" s="1"/>
  <c r="E33" i="26"/>
  <c r="F33" i="26" s="1"/>
  <c r="E34" i="26"/>
  <c r="F34" i="26" s="1"/>
  <c r="E35" i="26"/>
  <c r="F35" i="26" s="1"/>
  <c r="E36" i="26"/>
  <c r="F36" i="26" s="1"/>
  <c r="E37" i="26"/>
  <c r="F37" i="26" s="1"/>
  <c r="E38" i="26"/>
  <c r="F38" i="26" s="1"/>
  <c r="E39" i="26"/>
  <c r="F39" i="26" s="1"/>
  <c r="E40" i="26"/>
  <c r="F40" i="26" s="1"/>
  <c r="E41" i="26"/>
  <c r="F41" i="26" s="1"/>
  <c r="E42" i="26"/>
  <c r="F42" i="26" s="1"/>
  <c r="E43" i="26"/>
  <c r="F43" i="26" s="1"/>
  <c r="E44" i="26"/>
  <c r="F44" i="26" s="1"/>
  <c r="E45" i="26"/>
  <c r="F45" i="26" s="1"/>
  <c r="E46" i="26"/>
  <c r="F46" i="26" s="1"/>
  <c r="E47" i="26"/>
  <c r="F47" i="26" s="1"/>
  <c r="E48" i="26"/>
  <c r="F48" i="26" s="1"/>
  <c r="E49" i="26"/>
  <c r="F49" i="26" s="1"/>
  <c r="E50" i="26"/>
  <c r="F50" i="26" s="1"/>
  <c r="E51" i="26"/>
  <c r="F51" i="26" s="1"/>
  <c r="E52" i="26"/>
  <c r="F52" i="26" s="1"/>
  <c r="E53" i="26"/>
  <c r="F53" i="26" s="1"/>
  <c r="E54" i="26"/>
  <c r="F54" i="26" s="1"/>
  <c r="E55" i="26"/>
  <c r="F55" i="26" s="1"/>
  <c r="E56" i="26"/>
  <c r="F56" i="26" s="1"/>
  <c r="I25" i="6"/>
  <c r="I26" i="6"/>
  <c r="I27" i="6"/>
  <c r="I28" i="6"/>
  <c r="I29" i="6"/>
  <c r="I30" i="6"/>
  <c r="I31" i="6"/>
  <c r="I32" i="6"/>
  <c r="I33" i="6"/>
  <c r="I34" i="6"/>
  <c r="I35" i="6"/>
  <c r="I36" i="6"/>
  <c r="I37" i="6"/>
  <c r="I38" i="6"/>
  <c r="I39" i="6"/>
  <c r="I40" i="6"/>
  <c r="I41" i="6"/>
  <c r="I42" i="6"/>
  <c r="I43" i="6"/>
  <c r="I44" i="6"/>
  <c r="I45" i="6"/>
  <c r="I46" i="6"/>
  <c r="I47" i="6"/>
  <c r="I48" i="6"/>
  <c r="I49" i="6"/>
  <c r="I50" i="6"/>
  <c r="I51" i="6"/>
  <c r="I52" i="6"/>
  <c r="I53" i="6"/>
  <c r="I54" i="6"/>
  <c r="I55" i="6"/>
  <c r="I56" i="6"/>
  <c r="E25" i="6"/>
  <c r="F25" i="6" s="1"/>
  <c r="E26" i="6"/>
  <c r="F26" i="6" s="1"/>
  <c r="E27" i="6"/>
  <c r="F27" i="6" s="1"/>
  <c r="E28" i="6"/>
  <c r="F28" i="6" s="1"/>
  <c r="E29" i="6"/>
  <c r="F29" i="6" s="1"/>
  <c r="E30" i="6"/>
  <c r="F30" i="6" s="1"/>
  <c r="E31" i="6"/>
  <c r="F31" i="6" s="1"/>
  <c r="E32" i="6"/>
  <c r="F32" i="6" s="1"/>
  <c r="E33" i="6"/>
  <c r="F33" i="6" s="1"/>
  <c r="E34" i="6"/>
  <c r="F34" i="6" s="1"/>
  <c r="E35" i="6"/>
  <c r="F35" i="6" s="1"/>
  <c r="E36" i="6"/>
  <c r="F36" i="6" s="1"/>
  <c r="E37" i="6"/>
  <c r="F37" i="6" s="1"/>
  <c r="E38" i="6"/>
  <c r="F38" i="6" s="1"/>
  <c r="E39" i="6"/>
  <c r="F39" i="6" s="1"/>
  <c r="E40" i="6"/>
  <c r="F40" i="6" s="1"/>
  <c r="E41" i="6"/>
  <c r="F41" i="6" s="1"/>
  <c r="E42" i="6"/>
  <c r="F42" i="6" s="1"/>
  <c r="E43" i="6"/>
  <c r="F43" i="6" s="1"/>
  <c r="E44" i="6"/>
  <c r="F44" i="6" s="1"/>
  <c r="E45" i="6"/>
  <c r="F45" i="6" s="1"/>
  <c r="E46" i="6"/>
  <c r="F46" i="6" s="1"/>
  <c r="E47" i="6"/>
  <c r="F47" i="6" s="1"/>
  <c r="E48" i="6"/>
  <c r="F48" i="6" s="1"/>
  <c r="F49" i="6"/>
  <c r="E50" i="6"/>
  <c r="F50" i="6" s="1"/>
  <c r="E51" i="6"/>
  <c r="F51" i="6" s="1"/>
  <c r="E52" i="6"/>
  <c r="F52" i="6" s="1"/>
  <c r="E53" i="6"/>
  <c r="F53" i="6" s="1"/>
  <c r="E54" i="6"/>
  <c r="F54" i="6" s="1"/>
  <c r="E55" i="6"/>
  <c r="F55" i="6" s="1"/>
  <c r="E56" i="6"/>
  <c r="F56" i="6" s="1"/>
  <c r="I56" i="30"/>
  <c r="I54" i="30"/>
  <c r="E54" i="30"/>
  <c r="F54" i="30" s="1"/>
  <c r="I53" i="30"/>
  <c r="E53" i="30"/>
  <c r="F53" i="30" s="1"/>
  <c r="I52" i="30"/>
  <c r="E52" i="30"/>
  <c r="F52" i="30" s="1"/>
  <c r="I51" i="30"/>
  <c r="E51" i="30"/>
  <c r="F51" i="30" s="1"/>
  <c r="I50" i="30"/>
  <c r="E50" i="30"/>
  <c r="F50" i="30" s="1"/>
  <c r="I49" i="30"/>
  <c r="E49" i="30"/>
  <c r="F49" i="30" s="1"/>
  <c r="I48" i="30"/>
  <c r="E48" i="30"/>
  <c r="F48" i="30" s="1"/>
  <c r="I47" i="30"/>
  <c r="E47" i="30"/>
  <c r="F47" i="30" s="1"/>
  <c r="I46" i="30"/>
  <c r="E46" i="30"/>
  <c r="F46" i="30" s="1"/>
  <c r="I45" i="30"/>
  <c r="E45" i="30"/>
  <c r="F45" i="30" s="1"/>
  <c r="I44" i="30"/>
  <c r="E44" i="30"/>
  <c r="F44" i="30" s="1"/>
  <c r="I43" i="30"/>
  <c r="E43" i="30"/>
  <c r="F43" i="30" s="1"/>
  <c r="I42" i="30"/>
  <c r="E42" i="30"/>
  <c r="F42" i="30" s="1"/>
  <c r="I41" i="30"/>
  <c r="E41" i="30"/>
  <c r="F41" i="30" s="1"/>
  <c r="I40" i="30"/>
  <c r="E40" i="30"/>
  <c r="F40" i="30" s="1"/>
  <c r="I39" i="30"/>
  <c r="E39" i="30"/>
  <c r="F39" i="30" s="1"/>
  <c r="I38" i="30"/>
  <c r="E38" i="30"/>
  <c r="F38" i="30" s="1"/>
  <c r="I37" i="30"/>
  <c r="E37" i="30"/>
  <c r="F37" i="30" s="1"/>
  <c r="I36" i="30"/>
  <c r="E36" i="30"/>
  <c r="F36" i="30" s="1"/>
  <c r="I35" i="30"/>
  <c r="E35" i="30"/>
  <c r="F35" i="30" s="1"/>
  <c r="I34" i="30"/>
  <c r="E34" i="30"/>
  <c r="F34" i="30" s="1"/>
  <c r="I33" i="30"/>
  <c r="E33" i="30"/>
  <c r="F33" i="30" s="1"/>
  <c r="I32" i="30"/>
  <c r="E32" i="30"/>
  <c r="F32" i="30" s="1"/>
  <c r="I31" i="30"/>
  <c r="E31" i="30"/>
  <c r="F31" i="30" s="1"/>
  <c r="I30" i="30"/>
  <c r="E30" i="30"/>
  <c r="F30" i="30" s="1"/>
  <c r="I29" i="30"/>
  <c r="E29" i="30"/>
  <c r="F29" i="30" s="1"/>
  <c r="I28" i="30"/>
  <c r="E28" i="30"/>
  <c r="F28" i="30" s="1"/>
  <c r="I27" i="30"/>
  <c r="E27" i="30"/>
  <c r="F27" i="30" s="1"/>
  <c r="I26" i="30"/>
  <c r="E26" i="30"/>
  <c r="F26" i="30" s="1"/>
  <c r="I25" i="30"/>
  <c r="E25" i="30"/>
  <c r="F25" i="30" s="1"/>
  <c r="I24" i="30"/>
  <c r="E24" i="30"/>
  <c r="E24" i="29"/>
  <c r="J52" i="7" l="1"/>
  <c r="K27" i="7"/>
  <c r="I61" i="7"/>
  <c r="I58" i="7"/>
  <c r="I60" i="7"/>
  <c r="I62" i="7"/>
  <c r="I59" i="7"/>
  <c r="J56" i="7"/>
  <c r="I58" i="29"/>
  <c r="I61" i="29"/>
  <c r="I59" i="29"/>
  <c r="I60" i="29"/>
  <c r="I62" i="29"/>
  <c r="F24" i="29"/>
  <c r="G53" i="29" s="1"/>
  <c r="E62" i="29"/>
  <c r="E60" i="29"/>
  <c r="E58" i="29"/>
  <c r="E61" i="29"/>
  <c r="E59" i="29"/>
  <c r="I61" i="26"/>
  <c r="I58" i="26"/>
  <c r="I60" i="26"/>
  <c r="I62" i="26"/>
  <c r="I59" i="26"/>
  <c r="I62" i="30"/>
  <c r="I59" i="30"/>
  <c r="I61" i="30"/>
  <c r="I58" i="30"/>
  <c r="I60" i="30"/>
  <c r="F24" i="30"/>
  <c r="G30" i="30" s="1"/>
  <c r="E61" i="30"/>
  <c r="E59" i="30"/>
  <c r="E62" i="30"/>
  <c r="E60" i="30"/>
  <c r="E58" i="30"/>
  <c r="K25" i="30"/>
  <c r="K27" i="30"/>
  <c r="K29" i="30"/>
  <c r="K31" i="30"/>
  <c r="K33" i="30"/>
  <c r="K35" i="30"/>
  <c r="K37" i="30"/>
  <c r="K39" i="30"/>
  <c r="K41" i="30"/>
  <c r="K28" i="30"/>
  <c r="K32" i="30"/>
  <c r="K36" i="30"/>
  <c r="K40" i="30"/>
  <c r="K42" i="30"/>
  <c r="K46" i="30"/>
  <c r="K50" i="30"/>
  <c r="K54" i="30"/>
  <c r="K56" i="30"/>
  <c r="K26" i="30"/>
  <c r="K30" i="30"/>
  <c r="K34" i="30"/>
  <c r="K38" i="30"/>
  <c r="K44" i="30"/>
  <c r="K48" i="30"/>
  <c r="K52" i="30"/>
  <c r="K43" i="30"/>
  <c r="K45" i="30"/>
  <c r="K47" i="30"/>
  <c r="K49" i="30"/>
  <c r="K51" i="30"/>
  <c r="K53" i="30"/>
  <c r="K36" i="16"/>
  <c r="K39" i="16"/>
  <c r="K35" i="16"/>
  <c r="K47" i="16"/>
  <c r="K54" i="16"/>
  <c r="K49" i="16"/>
  <c r="K41" i="16"/>
  <c r="K37" i="16"/>
  <c r="K29" i="16"/>
  <c r="K48" i="16"/>
  <c r="K40" i="16"/>
  <c r="K28" i="16"/>
  <c r="K52" i="16"/>
  <c r="K27" i="16"/>
  <c r="K53" i="16"/>
  <c r="K50" i="16"/>
  <c r="K38" i="16"/>
  <c r="K26" i="16"/>
  <c r="K25" i="16"/>
  <c r="J48" i="7"/>
  <c r="J40" i="7"/>
  <c r="J32" i="7"/>
  <c r="J24" i="7"/>
  <c r="J55" i="7"/>
  <c r="J51" i="7"/>
  <c r="J47" i="7"/>
  <c r="J43" i="7"/>
  <c r="J39" i="7"/>
  <c r="J35" i="7"/>
  <c r="J31" i="7"/>
  <c r="J27" i="7"/>
  <c r="J36" i="7"/>
  <c r="J54" i="7"/>
  <c r="J50" i="7"/>
  <c r="J46" i="7"/>
  <c r="J42" i="7"/>
  <c r="J38" i="7"/>
  <c r="J34" i="7"/>
  <c r="J30" i="7"/>
  <c r="J26" i="7"/>
  <c r="J44" i="7"/>
  <c r="J28" i="7"/>
  <c r="J53" i="7"/>
  <c r="J49" i="7"/>
  <c r="J45" i="7"/>
  <c r="J41" i="7"/>
  <c r="J37" i="7"/>
  <c r="J33" i="7"/>
  <c r="J29" i="7"/>
  <c r="J25" i="7"/>
  <c r="J24" i="29"/>
  <c r="G50" i="29"/>
  <c r="J50" i="29"/>
  <c r="J38" i="29"/>
  <c r="J26" i="29"/>
  <c r="G38" i="29"/>
  <c r="G26" i="29"/>
  <c r="G40" i="29"/>
  <c r="G36" i="29"/>
  <c r="G25" i="29"/>
  <c r="G56" i="29"/>
  <c r="G35" i="29"/>
  <c r="G31" i="29"/>
  <c r="G27" i="29"/>
  <c r="J54" i="29"/>
  <c r="J42" i="29"/>
  <c r="J30" i="29"/>
  <c r="J53" i="29"/>
  <c r="J49" i="29"/>
  <c r="J45" i="29"/>
  <c r="J41" i="29"/>
  <c r="J37" i="29"/>
  <c r="J33" i="29"/>
  <c r="J29" i="29"/>
  <c r="J25" i="29"/>
  <c r="K46" i="29"/>
  <c r="K34" i="29"/>
  <c r="K56" i="29"/>
  <c r="J52" i="29"/>
  <c r="J48" i="29"/>
  <c r="K44" i="29"/>
  <c r="J40" i="29"/>
  <c r="J36" i="29"/>
  <c r="K32" i="29"/>
  <c r="J28" i="29"/>
  <c r="K54" i="29"/>
  <c r="K55" i="29"/>
  <c r="J51" i="29"/>
  <c r="K47" i="29"/>
  <c r="J43" i="29"/>
  <c r="J39" i="29"/>
  <c r="K35" i="29"/>
  <c r="J31" i="29"/>
  <c r="J27" i="29"/>
  <c r="K52" i="26"/>
  <c r="K36" i="26"/>
  <c r="K47" i="26"/>
  <c r="K35" i="26"/>
  <c r="K56" i="26"/>
  <c r="K44" i="26"/>
  <c r="K32" i="26"/>
  <c r="K55" i="26"/>
  <c r="K51" i="26"/>
  <c r="K39" i="26"/>
  <c r="K27" i="26"/>
  <c r="K54" i="26"/>
  <c r="K50" i="26"/>
  <c r="K46" i="26"/>
  <c r="K42" i="26"/>
  <c r="K38" i="26"/>
  <c r="K34" i="26"/>
  <c r="K30" i="26"/>
  <c r="K26" i="26"/>
  <c r="K48" i="26"/>
  <c r="K40" i="26"/>
  <c r="K28" i="26"/>
  <c r="K43" i="26"/>
  <c r="K31" i="26"/>
  <c r="K53" i="26"/>
  <c r="K49" i="26"/>
  <c r="K45" i="26"/>
  <c r="K41" i="26"/>
  <c r="K37" i="26"/>
  <c r="K33" i="26"/>
  <c r="K29" i="26"/>
  <c r="K25" i="26"/>
  <c r="K32" i="6"/>
  <c r="K55" i="6"/>
  <c r="K43" i="6"/>
  <c r="K31" i="6"/>
  <c r="K56" i="6"/>
  <c r="K44" i="6"/>
  <c r="K48" i="6"/>
  <c r="K36" i="6"/>
  <c r="K51" i="6"/>
  <c r="K47" i="6"/>
  <c r="K35" i="6"/>
  <c r="K54" i="6"/>
  <c r="K50" i="6"/>
  <c r="K46" i="6"/>
  <c r="K42" i="6"/>
  <c r="K38" i="6"/>
  <c r="K34" i="6"/>
  <c r="K30" i="6"/>
  <c r="K26" i="6"/>
  <c r="K52" i="6"/>
  <c r="K40" i="6"/>
  <c r="K28" i="6"/>
  <c r="K39" i="6"/>
  <c r="K27" i="6"/>
  <c r="K53" i="6"/>
  <c r="K49" i="6"/>
  <c r="K45" i="6"/>
  <c r="K41" i="6"/>
  <c r="K37" i="6"/>
  <c r="K33" i="6"/>
  <c r="K29" i="6"/>
  <c r="K25" i="6"/>
  <c r="K45" i="29"/>
  <c r="K43" i="29"/>
  <c r="K42" i="29"/>
  <c r="J47" i="29"/>
  <c r="J35" i="29"/>
  <c r="K33" i="29"/>
  <c r="J46" i="29"/>
  <c r="J34" i="29"/>
  <c r="K31" i="29"/>
  <c r="K30" i="29"/>
  <c r="J56" i="29"/>
  <c r="J44" i="29"/>
  <c r="J32" i="29"/>
  <c r="J55" i="29"/>
  <c r="J38" i="26"/>
  <c r="J24" i="30"/>
  <c r="J48" i="26"/>
  <c r="J50" i="26"/>
  <c r="J46" i="26"/>
  <c r="J26" i="26"/>
  <c r="J36" i="26"/>
  <c r="J47" i="26"/>
  <c r="J35" i="26"/>
  <c r="J29" i="26"/>
  <c r="K49" i="7"/>
  <c r="K25" i="7"/>
  <c r="K48" i="7"/>
  <c r="K36" i="7"/>
  <c r="K47" i="7"/>
  <c r="K35" i="7"/>
  <c r="K37" i="7"/>
  <c r="K46" i="7"/>
  <c r="K34" i="7"/>
  <c r="K45" i="7"/>
  <c r="K33" i="7"/>
  <c r="K56" i="7"/>
  <c r="K44" i="7"/>
  <c r="K32" i="7"/>
  <c r="K55" i="7"/>
  <c r="K43" i="7"/>
  <c r="K31" i="7"/>
  <c r="K54" i="7"/>
  <c r="K42" i="7"/>
  <c r="K30" i="7"/>
  <c r="K53" i="7"/>
  <c r="K41" i="7"/>
  <c r="K29" i="7"/>
  <c r="K52" i="7"/>
  <c r="K28" i="7"/>
  <c r="K40" i="7"/>
  <c r="K50" i="7"/>
  <c r="K38" i="7"/>
  <c r="K26" i="7"/>
  <c r="K51" i="7"/>
  <c r="K39" i="7"/>
  <c r="G25" i="30"/>
  <c r="G33" i="30"/>
  <c r="G36" i="30"/>
  <c r="G48" i="30"/>
  <c r="J52" i="26"/>
  <c r="J40" i="26"/>
  <c r="J28" i="26"/>
  <c r="J51" i="26"/>
  <c r="J39" i="26"/>
  <c r="J27" i="26"/>
  <c r="J25" i="26"/>
  <c r="J34" i="26"/>
  <c r="J37" i="26"/>
  <c r="J45" i="26"/>
  <c r="J33" i="26"/>
  <c r="J56" i="26"/>
  <c r="J44" i="26"/>
  <c r="J32" i="26"/>
  <c r="J55" i="26"/>
  <c r="J43" i="26"/>
  <c r="J31" i="26"/>
  <c r="J54" i="26"/>
  <c r="J42" i="26"/>
  <c r="J30" i="26"/>
  <c r="J49" i="26"/>
  <c r="J53" i="26"/>
  <c r="J41" i="26"/>
  <c r="K46" i="16"/>
  <c r="K34" i="16"/>
  <c r="K45" i="16"/>
  <c r="K33" i="16"/>
  <c r="K44" i="16"/>
  <c r="K32" i="16"/>
  <c r="K56" i="16"/>
  <c r="K43" i="16"/>
  <c r="K31" i="16"/>
  <c r="K55" i="16"/>
  <c r="K42" i="16"/>
  <c r="K30" i="16"/>
  <c r="K53" i="29"/>
  <c r="K41" i="29"/>
  <c r="K29" i="29"/>
  <c r="K52" i="29"/>
  <c r="K40" i="29"/>
  <c r="K28" i="29"/>
  <c r="K51" i="29"/>
  <c r="K39" i="29"/>
  <c r="K27" i="29"/>
  <c r="K50" i="29"/>
  <c r="K38" i="29"/>
  <c r="K26" i="29"/>
  <c r="K49" i="29"/>
  <c r="K37" i="29"/>
  <c r="K25" i="29"/>
  <c r="K48" i="29"/>
  <c r="K36" i="29"/>
  <c r="J24" i="26"/>
  <c r="J36" i="30"/>
  <c r="G53" i="30"/>
  <c r="J33" i="30"/>
  <c r="J45" i="30"/>
  <c r="J48" i="30"/>
  <c r="G37" i="30"/>
  <c r="G49" i="30"/>
  <c r="J39" i="30"/>
  <c r="J51" i="30"/>
  <c r="G52" i="30"/>
  <c r="G27" i="30"/>
  <c r="J30" i="30"/>
  <c r="G42" i="30"/>
  <c r="G50" i="30"/>
  <c r="G54" i="30"/>
  <c r="J42" i="30"/>
  <c r="J54" i="30"/>
  <c r="J27" i="30"/>
  <c r="G43" i="30"/>
  <c r="K24" i="30"/>
  <c r="J56" i="30"/>
  <c r="G28" i="30"/>
  <c r="G35" i="30"/>
  <c r="G47" i="30"/>
  <c r="J26" i="30"/>
  <c r="J29" i="30"/>
  <c r="J32" i="30"/>
  <c r="J35" i="30"/>
  <c r="J38" i="30"/>
  <c r="J41" i="30"/>
  <c r="J44" i="30"/>
  <c r="J47" i="30"/>
  <c r="J50" i="30"/>
  <c r="J53" i="30"/>
  <c r="J31" i="30"/>
  <c r="J52" i="30"/>
  <c r="J25" i="30"/>
  <c r="J28" i="30"/>
  <c r="J34" i="30"/>
  <c r="J37" i="30"/>
  <c r="J40" i="30"/>
  <c r="J43" i="30"/>
  <c r="J46" i="30"/>
  <c r="J49" i="30"/>
  <c r="I25" i="23"/>
  <c r="I26" i="23"/>
  <c r="I27" i="23"/>
  <c r="I28" i="23"/>
  <c r="I29" i="23"/>
  <c r="I30" i="23"/>
  <c r="I31" i="23"/>
  <c r="I32" i="23"/>
  <c r="I33" i="23"/>
  <c r="I34" i="23"/>
  <c r="I35" i="23"/>
  <c r="I36" i="23"/>
  <c r="I37" i="23"/>
  <c r="I38" i="23"/>
  <c r="I39" i="23"/>
  <c r="I40" i="23"/>
  <c r="I41" i="23"/>
  <c r="I42" i="23"/>
  <c r="I43" i="23"/>
  <c r="I44" i="23"/>
  <c r="I45" i="23"/>
  <c r="I46" i="23"/>
  <c r="I47" i="23"/>
  <c r="I48" i="23"/>
  <c r="I49" i="23"/>
  <c r="I50" i="23"/>
  <c r="I51" i="23"/>
  <c r="I52" i="23"/>
  <c r="I53" i="23"/>
  <c r="I54" i="23"/>
  <c r="I55" i="23"/>
  <c r="I56" i="23"/>
  <c r="E25" i="23"/>
  <c r="F25" i="23" s="1"/>
  <c r="E26" i="23"/>
  <c r="F26" i="23" s="1"/>
  <c r="E27" i="23"/>
  <c r="F27" i="23" s="1"/>
  <c r="E28" i="23"/>
  <c r="F28" i="23" s="1"/>
  <c r="E29" i="23"/>
  <c r="F29" i="23" s="1"/>
  <c r="E30" i="23"/>
  <c r="F30" i="23" s="1"/>
  <c r="E31" i="23"/>
  <c r="F31" i="23" s="1"/>
  <c r="E32" i="23"/>
  <c r="F32" i="23" s="1"/>
  <c r="E33" i="23"/>
  <c r="F33" i="23" s="1"/>
  <c r="E34" i="23"/>
  <c r="F34" i="23" s="1"/>
  <c r="E35" i="23"/>
  <c r="F35" i="23" s="1"/>
  <c r="E36" i="23"/>
  <c r="F36" i="23" s="1"/>
  <c r="E37" i="23"/>
  <c r="F37" i="23" s="1"/>
  <c r="E38" i="23"/>
  <c r="F38" i="23" s="1"/>
  <c r="E39" i="23"/>
  <c r="F39" i="23" s="1"/>
  <c r="E40" i="23"/>
  <c r="F40" i="23" s="1"/>
  <c r="E41" i="23"/>
  <c r="F41" i="23" s="1"/>
  <c r="E42" i="23"/>
  <c r="F42" i="23" s="1"/>
  <c r="E43" i="23"/>
  <c r="F43" i="23" s="1"/>
  <c r="E44" i="23"/>
  <c r="F44" i="23" s="1"/>
  <c r="E45" i="23"/>
  <c r="F45" i="23" s="1"/>
  <c r="E46" i="23"/>
  <c r="F46" i="23" s="1"/>
  <c r="E47" i="23"/>
  <c r="F47" i="23" s="1"/>
  <c r="E48" i="23"/>
  <c r="F48" i="23" s="1"/>
  <c r="E49" i="23"/>
  <c r="F49" i="23" s="1"/>
  <c r="E50" i="23"/>
  <c r="F50" i="23" s="1"/>
  <c r="E51" i="23"/>
  <c r="F51" i="23" s="1"/>
  <c r="E52" i="23"/>
  <c r="F52" i="23" s="1"/>
  <c r="E53" i="23"/>
  <c r="F53" i="23" s="1"/>
  <c r="E54" i="23"/>
  <c r="F54" i="23" s="1"/>
  <c r="E55" i="23"/>
  <c r="F55" i="23" s="1"/>
  <c r="E56" i="23"/>
  <c r="F56" i="23" s="1"/>
  <c r="E24" i="7"/>
  <c r="E24" i="26"/>
  <c r="I24" i="23"/>
  <c r="E24" i="23"/>
  <c r="G44" i="29" l="1"/>
  <c r="G39" i="29"/>
  <c r="G45" i="29"/>
  <c r="G48" i="29"/>
  <c r="G49" i="29"/>
  <c r="G33" i="29"/>
  <c r="K24" i="29"/>
  <c r="K60" i="29" s="1"/>
  <c r="G43" i="29"/>
  <c r="G30" i="29"/>
  <c r="G52" i="29"/>
  <c r="G34" i="29"/>
  <c r="G54" i="29"/>
  <c r="G24" i="29"/>
  <c r="G47" i="29"/>
  <c r="G42" i="29"/>
  <c r="G29" i="29"/>
  <c r="G46" i="29"/>
  <c r="G51" i="29"/>
  <c r="G28" i="29"/>
  <c r="G41" i="29"/>
  <c r="G37" i="29"/>
  <c r="G55" i="29"/>
  <c r="G32" i="29"/>
  <c r="E61" i="7"/>
  <c r="E62" i="7"/>
  <c r="E60" i="7"/>
  <c r="E59" i="7"/>
  <c r="E58" i="7"/>
  <c r="F62" i="29"/>
  <c r="F60" i="29"/>
  <c r="F61" i="29"/>
  <c r="F58" i="29"/>
  <c r="F59" i="29"/>
  <c r="F24" i="26"/>
  <c r="G31" i="26" s="1"/>
  <c r="E62" i="26"/>
  <c r="E60" i="26"/>
  <c r="E58" i="26"/>
  <c r="E61" i="26"/>
  <c r="E59" i="26"/>
  <c r="K47" i="23"/>
  <c r="K35" i="23"/>
  <c r="J56" i="23"/>
  <c r="I60" i="23"/>
  <c r="I62" i="23"/>
  <c r="I61" i="23"/>
  <c r="I58" i="23"/>
  <c r="I59" i="23"/>
  <c r="F24" i="23"/>
  <c r="E58" i="23"/>
  <c r="E60" i="23"/>
  <c r="E61" i="23"/>
  <c r="E59" i="23"/>
  <c r="E62" i="23"/>
  <c r="G38" i="30"/>
  <c r="G40" i="30"/>
  <c r="G24" i="30"/>
  <c r="G26" i="30"/>
  <c r="G39" i="30"/>
  <c r="G45" i="30"/>
  <c r="G46" i="30"/>
  <c r="G29" i="30"/>
  <c r="G51" i="30"/>
  <c r="G31" i="30"/>
  <c r="G34" i="30"/>
  <c r="G44" i="30"/>
  <c r="G32" i="30"/>
  <c r="G56" i="30"/>
  <c r="G41" i="30"/>
  <c r="K62" i="30"/>
  <c r="K59" i="30"/>
  <c r="K60" i="30"/>
  <c r="K58" i="30"/>
  <c r="K61" i="30"/>
  <c r="F61" i="30"/>
  <c r="F59" i="30"/>
  <c r="F62" i="30"/>
  <c r="F60" i="30"/>
  <c r="F58" i="30"/>
  <c r="J55" i="23"/>
  <c r="J51" i="23"/>
  <c r="J43" i="23"/>
  <c r="J31" i="23"/>
  <c r="J50" i="23"/>
  <c r="J38" i="23"/>
  <c r="J53" i="23"/>
  <c r="J49" i="23"/>
  <c r="J45" i="23"/>
  <c r="J41" i="23"/>
  <c r="J37" i="23"/>
  <c r="J33" i="23"/>
  <c r="J29" i="23"/>
  <c r="J25" i="23"/>
  <c r="J47" i="23"/>
  <c r="J39" i="23"/>
  <c r="J35" i="23"/>
  <c r="J27" i="23"/>
  <c r="J46" i="23"/>
  <c r="J34" i="23"/>
  <c r="J26" i="23"/>
  <c r="J52" i="23"/>
  <c r="J48" i="23"/>
  <c r="J40" i="23"/>
  <c r="J44" i="23"/>
  <c r="J28" i="23"/>
  <c r="L30" i="30"/>
  <c r="L31" i="30"/>
  <c r="L49" i="30"/>
  <c r="L45" i="30"/>
  <c r="L54" i="30"/>
  <c r="L41" i="30"/>
  <c r="L47" i="30"/>
  <c r="L52" i="30"/>
  <c r="L40" i="30"/>
  <c r="L46" i="30"/>
  <c r="L43" i="30"/>
  <c r="L29" i="30"/>
  <c r="L34" i="30"/>
  <c r="L38" i="30"/>
  <c r="L37" i="30"/>
  <c r="L28" i="30"/>
  <c r="L35" i="30"/>
  <c r="L44" i="30"/>
  <c r="L36" i="30"/>
  <c r="L50" i="30"/>
  <c r="L42" i="30"/>
  <c r="L51" i="30"/>
  <c r="L48" i="30"/>
  <c r="L33" i="30"/>
  <c r="L56" i="30"/>
  <c r="L25" i="30"/>
  <c r="L53" i="30"/>
  <c r="L26" i="30"/>
  <c r="L39" i="30"/>
  <c r="L32" i="30"/>
  <c r="L27" i="30"/>
  <c r="G28" i="26"/>
  <c r="L56" i="29"/>
  <c r="L34" i="29"/>
  <c r="J32" i="23"/>
  <c r="K46" i="23"/>
  <c r="K34" i="23"/>
  <c r="J54" i="23"/>
  <c r="J30" i="23"/>
  <c r="J42" i="23"/>
  <c r="J36" i="23"/>
  <c r="K36" i="23"/>
  <c r="G36" i="23"/>
  <c r="K45" i="23"/>
  <c r="G45" i="23"/>
  <c r="K33" i="23"/>
  <c r="G33" i="23"/>
  <c r="K56" i="23"/>
  <c r="G56" i="23"/>
  <c r="K44" i="23"/>
  <c r="G44" i="23"/>
  <c r="K32" i="23"/>
  <c r="G32" i="23"/>
  <c r="K55" i="23"/>
  <c r="G55" i="23"/>
  <c r="G43" i="23"/>
  <c r="K43" i="23"/>
  <c r="G31" i="23"/>
  <c r="K31" i="23"/>
  <c r="K48" i="23"/>
  <c r="G48" i="23"/>
  <c r="K54" i="23"/>
  <c r="G54" i="23"/>
  <c r="G42" i="23"/>
  <c r="K42" i="23"/>
  <c r="K30" i="23"/>
  <c r="G30" i="23"/>
  <c r="K53" i="23"/>
  <c r="G53" i="23"/>
  <c r="K41" i="23"/>
  <c r="G41" i="23"/>
  <c r="K29" i="23"/>
  <c r="G29" i="23"/>
  <c r="K52" i="23"/>
  <c r="G52" i="23"/>
  <c r="K40" i="23"/>
  <c r="G40" i="23"/>
  <c r="K28" i="23"/>
  <c r="G28" i="23"/>
  <c r="K51" i="23"/>
  <c r="G51" i="23"/>
  <c r="K39" i="23"/>
  <c r="G39" i="23"/>
  <c r="K27" i="23"/>
  <c r="G27" i="23"/>
  <c r="K50" i="23"/>
  <c r="G50" i="23"/>
  <c r="K38" i="23"/>
  <c r="G38" i="23"/>
  <c r="K26" i="23"/>
  <c r="G26" i="23"/>
  <c r="K49" i="23"/>
  <c r="G49" i="23"/>
  <c r="K37" i="23"/>
  <c r="G37" i="23"/>
  <c r="K25" i="23"/>
  <c r="G25" i="23"/>
  <c r="G47" i="23"/>
  <c r="G35" i="23"/>
  <c r="G46" i="23"/>
  <c r="G34" i="23"/>
  <c r="L24" i="30"/>
  <c r="J24" i="23"/>
  <c r="G24" i="23"/>
  <c r="K24" i="23"/>
  <c r="L53" i="29" l="1"/>
  <c r="L39" i="29"/>
  <c r="L29" i="29"/>
  <c r="K62" i="29"/>
  <c r="K61" i="29"/>
  <c r="L50" i="29"/>
  <c r="L37" i="29"/>
  <c r="L55" i="29"/>
  <c r="L43" i="29"/>
  <c r="K59" i="29"/>
  <c r="L31" i="29"/>
  <c r="L25" i="29"/>
  <c r="L47" i="29"/>
  <c r="L30" i="29"/>
  <c r="L36" i="29"/>
  <c r="L54" i="29"/>
  <c r="L24" i="29"/>
  <c r="L27" i="29"/>
  <c r="L46" i="29"/>
  <c r="L33" i="29"/>
  <c r="L28" i="29"/>
  <c r="L51" i="29"/>
  <c r="L42" i="29"/>
  <c r="L40" i="29"/>
  <c r="L41" i="29"/>
  <c r="K58" i="29"/>
  <c r="L49" i="29"/>
  <c r="L44" i="29"/>
  <c r="L35" i="29"/>
  <c r="L45" i="29"/>
  <c r="L38" i="29"/>
  <c r="L52" i="29"/>
  <c r="L48" i="29"/>
  <c r="L32" i="29"/>
  <c r="L26" i="29"/>
  <c r="G26" i="26"/>
  <c r="G40" i="26"/>
  <c r="G36" i="26"/>
  <c r="G45" i="26"/>
  <c r="K24" i="26"/>
  <c r="K61" i="26" s="1"/>
  <c r="G33" i="26"/>
  <c r="G27" i="26"/>
  <c r="G55" i="26"/>
  <c r="G52" i="26"/>
  <c r="G44" i="26"/>
  <c r="G35" i="26"/>
  <c r="G42" i="26"/>
  <c r="G24" i="26"/>
  <c r="G56" i="26"/>
  <c r="G29" i="26"/>
  <c r="G38" i="26"/>
  <c r="G50" i="26"/>
  <c r="G34" i="26"/>
  <c r="G30" i="26"/>
  <c r="G25" i="26"/>
  <c r="G49" i="26"/>
  <c r="G39" i="26"/>
  <c r="G46" i="26"/>
  <c r="G43" i="26"/>
  <c r="G41" i="26"/>
  <c r="G54" i="26"/>
  <c r="G51" i="26"/>
  <c r="G53" i="26"/>
  <c r="G47" i="26"/>
  <c r="L56" i="26"/>
  <c r="K62" i="26"/>
  <c r="G32" i="26"/>
  <c r="G48" i="26"/>
  <c r="G37" i="26"/>
  <c r="F60" i="26"/>
  <c r="F59" i="26"/>
  <c r="F58" i="26"/>
  <c r="F61" i="26"/>
  <c r="F62" i="26"/>
  <c r="K61" i="23"/>
  <c r="K59" i="23"/>
  <c r="K60" i="23"/>
  <c r="K58" i="23"/>
  <c r="K62" i="23"/>
  <c r="F60" i="23"/>
  <c r="F58" i="23"/>
  <c r="F61" i="23"/>
  <c r="F62" i="23"/>
  <c r="F59" i="23"/>
  <c r="L53" i="26"/>
  <c r="L52" i="26"/>
  <c r="L46" i="26"/>
  <c r="L38" i="26"/>
  <c r="L25" i="26"/>
  <c r="L49" i="26"/>
  <c r="L32" i="26"/>
  <c r="L37" i="26"/>
  <c r="L28" i="26"/>
  <c r="L42" i="26"/>
  <c r="L44" i="26"/>
  <c r="L55" i="26"/>
  <c r="L34" i="26"/>
  <c r="L35" i="26"/>
  <c r="L54" i="26"/>
  <c r="L31" i="23"/>
  <c r="L34" i="23"/>
  <c r="L26" i="23"/>
  <c r="L28" i="23"/>
  <c r="L46" i="23"/>
  <c r="L51" i="23"/>
  <c r="L47" i="23"/>
  <c r="L43" i="23"/>
  <c r="L38" i="23"/>
  <c r="L40" i="23"/>
  <c r="L33" i="23"/>
  <c r="L48" i="23"/>
  <c r="L50" i="23"/>
  <c r="L52" i="23"/>
  <c r="L30" i="23"/>
  <c r="L55" i="23"/>
  <c r="L45" i="23"/>
  <c r="L42" i="23"/>
  <c r="L49" i="23"/>
  <c r="L25" i="23"/>
  <c r="L27" i="23"/>
  <c r="L29" i="23"/>
  <c r="L32" i="23"/>
  <c r="L36" i="23"/>
  <c r="L56" i="23"/>
  <c r="L35" i="23"/>
  <c r="L53" i="23"/>
  <c r="L37" i="23"/>
  <c r="L39" i="23"/>
  <c r="L41" i="23"/>
  <c r="L54" i="23"/>
  <c r="L44" i="23"/>
  <c r="L24" i="26"/>
  <c r="L24" i="23"/>
  <c r="I56" i="17"/>
  <c r="E56" i="17"/>
  <c r="F56" i="17" s="1"/>
  <c r="I55" i="17"/>
  <c r="E55" i="17"/>
  <c r="F55" i="17" s="1"/>
  <c r="I54" i="17"/>
  <c r="E54" i="17"/>
  <c r="F54" i="17" s="1"/>
  <c r="I53" i="17"/>
  <c r="E53" i="17"/>
  <c r="F53" i="17" s="1"/>
  <c r="I52" i="17"/>
  <c r="E52" i="17"/>
  <c r="F52" i="17" s="1"/>
  <c r="I51" i="17"/>
  <c r="E51" i="17"/>
  <c r="F51" i="17" s="1"/>
  <c r="I50" i="17"/>
  <c r="E50" i="17"/>
  <c r="F50" i="17" s="1"/>
  <c r="I49" i="17"/>
  <c r="E49" i="17"/>
  <c r="F49" i="17" s="1"/>
  <c r="I48" i="17"/>
  <c r="E48" i="17"/>
  <c r="F48" i="17" s="1"/>
  <c r="I47" i="17"/>
  <c r="E47" i="17"/>
  <c r="F47" i="17" s="1"/>
  <c r="I46" i="17"/>
  <c r="E46" i="17"/>
  <c r="F46" i="17" s="1"/>
  <c r="I45" i="17"/>
  <c r="E45" i="17"/>
  <c r="F45" i="17" s="1"/>
  <c r="I44" i="17"/>
  <c r="E44" i="17"/>
  <c r="F44" i="17" s="1"/>
  <c r="I43" i="17"/>
  <c r="E43" i="17"/>
  <c r="F43" i="17" s="1"/>
  <c r="I42" i="17"/>
  <c r="E42" i="17"/>
  <c r="F42" i="17" s="1"/>
  <c r="I41" i="17"/>
  <c r="E41" i="17"/>
  <c r="F41" i="17" s="1"/>
  <c r="I40" i="17"/>
  <c r="E40" i="17"/>
  <c r="F40" i="17" s="1"/>
  <c r="I39" i="17"/>
  <c r="E39" i="17"/>
  <c r="F39" i="17" s="1"/>
  <c r="I38" i="17"/>
  <c r="E38" i="17"/>
  <c r="F38" i="17" s="1"/>
  <c r="I37" i="17"/>
  <c r="E37" i="17"/>
  <c r="F37" i="17" s="1"/>
  <c r="I36" i="17"/>
  <c r="E36" i="17"/>
  <c r="F36" i="17" s="1"/>
  <c r="I35" i="17"/>
  <c r="E35" i="17"/>
  <c r="F35" i="17" s="1"/>
  <c r="I34" i="17"/>
  <c r="E34" i="17"/>
  <c r="F34" i="17" s="1"/>
  <c r="I33" i="17"/>
  <c r="E33" i="17"/>
  <c r="F33" i="17" s="1"/>
  <c r="I32" i="17"/>
  <c r="E32" i="17"/>
  <c r="F32" i="17" s="1"/>
  <c r="I31" i="17"/>
  <c r="E31" i="17"/>
  <c r="F31" i="17" s="1"/>
  <c r="I30" i="17"/>
  <c r="E30" i="17"/>
  <c r="F30" i="17" s="1"/>
  <c r="I29" i="17"/>
  <c r="E29" i="17"/>
  <c r="F29" i="17" s="1"/>
  <c r="I28" i="17"/>
  <c r="E28" i="17"/>
  <c r="F28" i="17" s="1"/>
  <c r="I27" i="17"/>
  <c r="E27" i="17"/>
  <c r="F27" i="17" s="1"/>
  <c r="I26" i="17"/>
  <c r="E26" i="17"/>
  <c r="F26" i="17" s="1"/>
  <c r="I25" i="17"/>
  <c r="E25" i="17"/>
  <c r="F25" i="17" s="1"/>
  <c r="I24" i="17"/>
  <c r="E24" i="17"/>
  <c r="I24" i="16"/>
  <c r="E24" i="16"/>
  <c r="I25" i="9"/>
  <c r="I26" i="9"/>
  <c r="I27" i="9"/>
  <c r="I28" i="9"/>
  <c r="I29" i="9"/>
  <c r="I30" i="9"/>
  <c r="I31" i="9"/>
  <c r="I32" i="9"/>
  <c r="I33" i="9"/>
  <c r="I34" i="9"/>
  <c r="I35" i="9"/>
  <c r="I36" i="9"/>
  <c r="I37" i="9"/>
  <c r="I38" i="9"/>
  <c r="I39" i="9"/>
  <c r="I40" i="9"/>
  <c r="I41" i="9"/>
  <c r="I42" i="9"/>
  <c r="I43" i="9"/>
  <c r="I44" i="9"/>
  <c r="I45" i="9"/>
  <c r="I46" i="9"/>
  <c r="I47" i="9"/>
  <c r="I48" i="9"/>
  <c r="I49" i="9"/>
  <c r="I50" i="9"/>
  <c r="I51" i="9"/>
  <c r="I52" i="9"/>
  <c r="I53" i="9"/>
  <c r="I54" i="9"/>
  <c r="I55" i="9"/>
  <c r="I56" i="9"/>
  <c r="I24" i="9"/>
  <c r="I26" i="8"/>
  <c r="I27" i="8"/>
  <c r="I28" i="8"/>
  <c r="I29" i="8"/>
  <c r="I30" i="8"/>
  <c r="I31" i="8"/>
  <c r="I32" i="8"/>
  <c r="I33" i="8"/>
  <c r="I34" i="8"/>
  <c r="I35" i="8"/>
  <c r="I36" i="8"/>
  <c r="I37" i="8"/>
  <c r="I38" i="8"/>
  <c r="I39" i="8"/>
  <c r="I40" i="8"/>
  <c r="I41" i="8"/>
  <c r="I42" i="8"/>
  <c r="I43" i="8"/>
  <c r="I44" i="8"/>
  <c r="I45" i="8"/>
  <c r="I46" i="8"/>
  <c r="I47" i="8"/>
  <c r="I48" i="8"/>
  <c r="I49" i="8"/>
  <c r="I50" i="8"/>
  <c r="I51" i="8"/>
  <c r="I52" i="8"/>
  <c r="I53" i="8"/>
  <c r="I54" i="8"/>
  <c r="I55" i="8"/>
  <c r="I56" i="8"/>
  <c r="I24" i="8"/>
  <c r="I56" i="15"/>
  <c r="E56" i="15"/>
  <c r="F56" i="15" s="1"/>
  <c r="I55" i="15"/>
  <c r="E55" i="15"/>
  <c r="F55" i="15" s="1"/>
  <c r="I54" i="15"/>
  <c r="E54" i="15"/>
  <c r="F54" i="15" s="1"/>
  <c r="I53" i="15"/>
  <c r="E53" i="15"/>
  <c r="F53" i="15" s="1"/>
  <c r="I52" i="15"/>
  <c r="E52" i="15"/>
  <c r="F52" i="15" s="1"/>
  <c r="I51" i="15"/>
  <c r="E51" i="15"/>
  <c r="F51" i="15" s="1"/>
  <c r="I50" i="15"/>
  <c r="E50" i="15"/>
  <c r="F50" i="15" s="1"/>
  <c r="I49" i="15"/>
  <c r="E49" i="15"/>
  <c r="F49" i="15" s="1"/>
  <c r="I48" i="15"/>
  <c r="E48" i="15"/>
  <c r="F48" i="15" s="1"/>
  <c r="I47" i="15"/>
  <c r="E47" i="15"/>
  <c r="F47" i="15" s="1"/>
  <c r="I46" i="15"/>
  <c r="E46" i="15"/>
  <c r="F46" i="15" s="1"/>
  <c r="I45" i="15"/>
  <c r="E45" i="15"/>
  <c r="F45" i="15" s="1"/>
  <c r="I44" i="15"/>
  <c r="E44" i="15"/>
  <c r="F44" i="15" s="1"/>
  <c r="I43" i="15"/>
  <c r="E43" i="15"/>
  <c r="F43" i="15" s="1"/>
  <c r="I42" i="15"/>
  <c r="E42" i="15"/>
  <c r="F42" i="15" s="1"/>
  <c r="I41" i="15"/>
  <c r="E41" i="15"/>
  <c r="F41" i="15" s="1"/>
  <c r="I40" i="15"/>
  <c r="E40" i="15"/>
  <c r="F40" i="15" s="1"/>
  <c r="I39" i="15"/>
  <c r="E39" i="15"/>
  <c r="F39" i="15" s="1"/>
  <c r="I38" i="15"/>
  <c r="E38" i="15"/>
  <c r="F38" i="15" s="1"/>
  <c r="I37" i="15"/>
  <c r="E37" i="15"/>
  <c r="F37" i="15" s="1"/>
  <c r="I36" i="15"/>
  <c r="E36" i="15"/>
  <c r="F36" i="15" s="1"/>
  <c r="I35" i="15"/>
  <c r="E35" i="15"/>
  <c r="F35" i="15" s="1"/>
  <c r="I34" i="15"/>
  <c r="E34" i="15"/>
  <c r="F34" i="15" s="1"/>
  <c r="I33" i="15"/>
  <c r="E33" i="15"/>
  <c r="F33" i="15" s="1"/>
  <c r="I32" i="15"/>
  <c r="E32" i="15"/>
  <c r="F32" i="15" s="1"/>
  <c r="I31" i="15"/>
  <c r="E31" i="15"/>
  <c r="F31" i="15" s="1"/>
  <c r="I30" i="15"/>
  <c r="E30" i="15"/>
  <c r="F30" i="15" s="1"/>
  <c r="I29" i="15"/>
  <c r="E29" i="15"/>
  <c r="F29" i="15" s="1"/>
  <c r="I28" i="15"/>
  <c r="E28" i="15"/>
  <c r="F28" i="15" s="1"/>
  <c r="I27" i="15"/>
  <c r="E27" i="15"/>
  <c r="F27" i="15" s="1"/>
  <c r="I26" i="15"/>
  <c r="E26" i="15"/>
  <c r="F26" i="15" s="1"/>
  <c r="I25" i="15"/>
  <c r="E25" i="15"/>
  <c r="F25" i="15" s="1"/>
  <c r="I24" i="15"/>
  <c r="E24" i="15"/>
  <c r="I56" i="14"/>
  <c r="E56" i="14"/>
  <c r="F56" i="14" s="1"/>
  <c r="I55" i="14"/>
  <c r="E55" i="14"/>
  <c r="F55" i="14" s="1"/>
  <c r="I54" i="14"/>
  <c r="E54" i="14"/>
  <c r="F54" i="14" s="1"/>
  <c r="I53" i="14"/>
  <c r="E53" i="14"/>
  <c r="F53" i="14" s="1"/>
  <c r="I52" i="14"/>
  <c r="E52" i="14"/>
  <c r="F52" i="14" s="1"/>
  <c r="I51" i="14"/>
  <c r="E51" i="14"/>
  <c r="F51" i="14" s="1"/>
  <c r="I50" i="14"/>
  <c r="E50" i="14"/>
  <c r="F50" i="14" s="1"/>
  <c r="I49" i="14"/>
  <c r="E49" i="14"/>
  <c r="F49" i="14" s="1"/>
  <c r="I48" i="14"/>
  <c r="E48" i="14"/>
  <c r="F48" i="14" s="1"/>
  <c r="I47" i="14"/>
  <c r="E47" i="14"/>
  <c r="F47" i="14" s="1"/>
  <c r="I46" i="14"/>
  <c r="E46" i="14"/>
  <c r="F46" i="14" s="1"/>
  <c r="I45" i="14"/>
  <c r="E45" i="14"/>
  <c r="F45" i="14" s="1"/>
  <c r="I44" i="14"/>
  <c r="E44" i="14"/>
  <c r="F44" i="14" s="1"/>
  <c r="I43" i="14"/>
  <c r="E43" i="14"/>
  <c r="F43" i="14" s="1"/>
  <c r="I42" i="14"/>
  <c r="E42" i="14"/>
  <c r="F42" i="14" s="1"/>
  <c r="I41" i="14"/>
  <c r="E41" i="14"/>
  <c r="F41" i="14" s="1"/>
  <c r="I40" i="14"/>
  <c r="E40" i="14"/>
  <c r="F40" i="14" s="1"/>
  <c r="I39" i="14"/>
  <c r="E39" i="14"/>
  <c r="F39" i="14" s="1"/>
  <c r="I38" i="14"/>
  <c r="E38" i="14"/>
  <c r="F38" i="14" s="1"/>
  <c r="I37" i="14"/>
  <c r="E37" i="14"/>
  <c r="F37" i="14" s="1"/>
  <c r="I36" i="14"/>
  <c r="E36" i="14"/>
  <c r="F36" i="14" s="1"/>
  <c r="I35" i="14"/>
  <c r="E35" i="14"/>
  <c r="F35" i="14" s="1"/>
  <c r="I34" i="14"/>
  <c r="E34" i="14"/>
  <c r="F34" i="14" s="1"/>
  <c r="I33" i="14"/>
  <c r="E33" i="14"/>
  <c r="F33" i="14" s="1"/>
  <c r="I32" i="14"/>
  <c r="E32" i="14"/>
  <c r="F32" i="14" s="1"/>
  <c r="I31" i="14"/>
  <c r="E31" i="14"/>
  <c r="F31" i="14" s="1"/>
  <c r="I30" i="14"/>
  <c r="E30" i="14"/>
  <c r="F30" i="14" s="1"/>
  <c r="I29" i="14"/>
  <c r="E29" i="14"/>
  <c r="F29" i="14" s="1"/>
  <c r="I28" i="14"/>
  <c r="E28" i="14"/>
  <c r="F28" i="14" s="1"/>
  <c r="I27" i="14"/>
  <c r="E27" i="14"/>
  <c r="F27" i="14" s="1"/>
  <c r="I26" i="14"/>
  <c r="E26" i="14"/>
  <c r="F26" i="14" s="1"/>
  <c r="I25" i="14"/>
  <c r="E25" i="14"/>
  <c r="F25" i="14" s="1"/>
  <c r="I24" i="14"/>
  <c r="E24" i="14"/>
  <c r="I56" i="12"/>
  <c r="E56" i="12"/>
  <c r="F56" i="12" s="1"/>
  <c r="I55" i="12"/>
  <c r="E55" i="12"/>
  <c r="F55" i="12" s="1"/>
  <c r="I54" i="12"/>
  <c r="E54" i="12"/>
  <c r="F54" i="12" s="1"/>
  <c r="I53" i="12"/>
  <c r="E53" i="12"/>
  <c r="F53" i="12" s="1"/>
  <c r="I52" i="12"/>
  <c r="E52" i="12"/>
  <c r="F52" i="12" s="1"/>
  <c r="I51" i="12"/>
  <c r="E51" i="12"/>
  <c r="F51" i="12" s="1"/>
  <c r="I50" i="12"/>
  <c r="E50" i="12"/>
  <c r="F50" i="12" s="1"/>
  <c r="I49" i="12"/>
  <c r="E49" i="12"/>
  <c r="F49" i="12" s="1"/>
  <c r="I48" i="12"/>
  <c r="E48" i="12"/>
  <c r="F48" i="12" s="1"/>
  <c r="I47" i="12"/>
  <c r="E47" i="12"/>
  <c r="F47" i="12" s="1"/>
  <c r="I46" i="12"/>
  <c r="E46" i="12"/>
  <c r="F46" i="12" s="1"/>
  <c r="I45" i="12"/>
  <c r="E45" i="12"/>
  <c r="F45" i="12" s="1"/>
  <c r="I44" i="12"/>
  <c r="E44" i="12"/>
  <c r="F44" i="12" s="1"/>
  <c r="I43" i="12"/>
  <c r="E43" i="12"/>
  <c r="F43" i="12" s="1"/>
  <c r="I42" i="12"/>
  <c r="E42" i="12"/>
  <c r="F42" i="12" s="1"/>
  <c r="I41" i="12"/>
  <c r="E41" i="12"/>
  <c r="F41" i="12" s="1"/>
  <c r="I40" i="12"/>
  <c r="E40" i="12"/>
  <c r="F40" i="12" s="1"/>
  <c r="I39" i="12"/>
  <c r="E39" i="12"/>
  <c r="F39" i="12" s="1"/>
  <c r="I38" i="12"/>
  <c r="E38" i="12"/>
  <c r="F38" i="12" s="1"/>
  <c r="I37" i="12"/>
  <c r="E37" i="12"/>
  <c r="F37" i="12" s="1"/>
  <c r="I36" i="12"/>
  <c r="E36" i="12"/>
  <c r="F36" i="12" s="1"/>
  <c r="I35" i="12"/>
  <c r="E35" i="12"/>
  <c r="F35" i="12" s="1"/>
  <c r="I34" i="12"/>
  <c r="E34" i="12"/>
  <c r="F34" i="12" s="1"/>
  <c r="I33" i="12"/>
  <c r="E33" i="12"/>
  <c r="F33" i="12" s="1"/>
  <c r="I32" i="12"/>
  <c r="E32" i="12"/>
  <c r="F32" i="12" s="1"/>
  <c r="I31" i="12"/>
  <c r="E31" i="12"/>
  <c r="F31" i="12" s="1"/>
  <c r="I30" i="12"/>
  <c r="E30" i="12"/>
  <c r="F30" i="12" s="1"/>
  <c r="I29" i="12"/>
  <c r="E29" i="12"/>
  <c r="F29" i="12" s="1"/>
  <c r="I28" i="12"/>
  <c r="E28" i="12"/>
  <c r="F28" i="12" s="1"/>
  <c r="I27" i="12"/>
  <c r="E27" i="12"/>
  <c r="F27" i="12" s="1"/>
  <c r="I26" i="12"/>
  <c r="E26" i="12"/>
  <c r="F26" i="12" s="1"/>
  <c r="I25" i="12"/>
  <c r="E25" i="12"/>
  <c r="F25" i="12" s="1"/>
  <c r="I24" i="12"/>
  <c r="E24" i="12"/>
  <c r="I56" i="11"/>
  <c r="E56" i="11"/>
  <c r="F56" i="11" s="1"/>
  <c r="I55" i="11"/>
  <c r="E55" i="11"/>
  <c r="F55" i="11" s="1"/>
  <c r="I54" i="11"/>
  <c r="E54" i="11"/>
  <c r="F54" i="11" s="1"/>
  <c r="I53" i="11"/>
  <c r="E53" i="11"/>
  <c r="F53" i="11" s="1"/>
  <c r="I52" i="11"/>
  <c r="E52" i="11"/>
  <c r="F52" i="11" s="1"/>
  <c r="I51" i="11"/>
  <c r="E51" i="11"/>
  <c r="F51" i="11" s="1"/>
  <c r="I50" i="11"/>
  <c r="E50" i="11"/>
  <c r="F50" i="11" s="1"/>
  <c r="I49" i="11"/>
  <c r="E49" i="11"/>
  <c r="F49" i="11" s="1"/>
  <c r="I48" i="11"/>
  <c r="E48" i="11"/>
  <c r="F48" i="11" s="1"/>
  <c r="I47" i="11"/>
  <c r="E47" i="11"/>
  <c r="F47" i="11" s="1"/>
  <c r="I46" i="11"/>
  <c r="E46" i="11"/>
  <c r="F46" i="11" s="1"/>
  <c r="I45" i="11"/>
  <c r="E45" i="11"/>
  <c r="F45" i="11" s="1"/>
  <c r="I44" i="11"/>
  <c r="E44" i="11"/>
  <c r="F44" i="11" s="1"/>
  <c r="I43" i="11"/>
  <c r="E43" i="11"/>
  <c r="F43" i="11" s="1"/>
  <c r="I42" i="11"/>
  <c r="E42" i="11"/>
  <c r="F42" i="11" s="1"/>
  <c r="I41" i="11"/>
  <c r="E41" i="11"/>
  <c r="F41" i="11" s="1"/>
  <c r="I40" i="11"/>
  <c r="E40" i="11"/>
  <c r="F40" i="11" s="1"/>
  <c r="I39" i="11"/>
  <c r="E39" i="11"/>
  <c r="F39" i="11" s="1"/>
  <c r="I38" i="11"/>
  <c r="E38" i="11"/>
  <c r="F38" i="11" s="1"/>
  <c r="I37" i="11"/>
  <c r="E37" i="11"/>
  <c r="F37" i="11" s="1"/>
  <c r="I36" i="11"/>
  <c r="E36" i="11"/>
  <c r="F36" i="11" s="1"/>
  <c r="I35" i="11"/>
  <c r="E35" i="11"/>
  <c r="F35" i="11" s="1"/>
  <c r="I34" i="11"/>
  <c r="E34" i="11"/>
  <c r="F34" i="11" s="1"/>
  <c r="I33" i="11"/>
  <c r="E33" i="11"/>
  <c r="F33" i="11" s="1"/>
  <c r="I32" i="11"/>
  <c r="E32" i="11"/>
  <c r="F32" i="11" s="1"/>
  <c r="I31" i="11"/>
  <c r="E31" i="11"/>
  <c r="F31" i="11" s="1"/>
  <c r="I30" i="11"/>
  <c r="E30" i="11"/>
  <c r="F30" i="11" s="1"/>
  <c r="I29" i="11"/>
  <c r="E29" i="11"/>
  <c r="F29" i="11" s="1"/>
  <c r="I28" i="11"/>
  <c r="E28" i="11"/>
  <c r="F28" i="11" s="1"/>
  <c r="I27" i="11"/>
  <c r="E27" i="11"/>
  <c r="F27" i="11" s="1"/>
  <c r="I26" i="11"/>
  <c r="E26" i="11"/>
  <c r="F26" i="11" s="1"/>
  <c r="I25" i="11"/>
  <c r="E25" i="11"/>
  <c r="F25" i="11" s="1"/>
  <c r="I24" i="11"/>
  <c r="E24" i="11"/>
  <c r="I56" i="10"/>
  <c r="E56" i="10"/>
  <c r="F56" i="10" s="1"/>
  <c r="I55" i="10"/>
  <c r="E55" i="10"/>
  <c r="F55" i="10" s="1"/>
  <c r="I54" i="10"/>
  <c r="E54" i="10"/>
  <c r="F54" i="10" s="1"/>
  <c r="I53" i="10"/>
  <c r="E53" i="10"/>
  <c r="F53" i="10" s="1"/>
  <c r="I52" i="10"/>
  <c r="E52" i="10"/>
  <c r="F52" i="10" s="1"/>
  <c r="I51" i="10"/>
  <c r="E51" i="10"/>
  <c r="F51" i="10" s="1"/>
  <c r="I50" i="10"/>
  <c r="E50" i="10"/>
  <c r="F50" i="10" s="1"/>
  <c r="I49" i="10"/>
  <c r="E49" i="10"/>
  <c r="F49" i="10" s="1"/>
  <c r="I48" i="10"/>
  <c r="E48" i="10"/>
  <c r="F48" i="10" s="1"/>
  <c r="I47" i="10"/>
  <c r="E47" i="10"/>
  <c r="F47" i="10" s="1"/>
  <c r="I46" i="10"/>
  <c r="E46" i="10"/>
  <c r="F46" i="10" s="1"/>
  <c r="I45" i="10"/>
  <c r="E45" i="10"/>
  <c r="F45" i="10" s="1"/>
  <c r="I44" i="10"/>
  <c r="E44" i="10"/>
  <c r="F44" i="10" s="1"/>
  <c r="I43" i="10"/>
  <c r="E43" i="10"/>
  <c r="F43" i="10" s="1"/>
  <c r="I42" i="10"/>
  <c r="E42" i="10"/>
  <c r="F42" i="10" s="1"/>
  <c r="I41" i="10"/>
  <c r="E41" i="10"/>
  <c r="F41" i="10" s="1"/>
  <c r="I40" i="10"/>
  <c r="E40" i="10"/>
  <c r="F40" i="10" s="1"/>
  <c r="I39" i="10"/>
  <c r="E39" i="10"/>
  <c r="F39" i="10" s="1"/>
  <c r="I38" i="10"/>
  <c r="E38" i="10"/>
  <c r="F38" i="10" s="1"/>
  <c r="I37" i="10"/>
  <c r="E37" i="10"/>
  <c r="F37" i="10" s="1"/>
  <c r="I36" i="10"/>
  <c r="E36" i="10"/>
  <c r="F36" i="10" s="1"/>
  <c r="I35" i="10"/>
  <c r="E35" i="10"/>
  <c r="F35" i="10" s="1"/>
  <c r="I34" i="10"/>
  <c r="E34" i="10"/>
  <c r="F34" i="10" s="1"/>
  <c r="I33" i="10"/>
  <c r="E33" i="10"/>
  <c r="F33" i="10" s="1"/>
  <c r="I32" i="10"/>
  <c r="E32" i="10"/>
  <c r="F32" i="10" s="1"/>
  <c r="I31" i="10"/>
  <c r="E31" i="10"/>
  <c r="F31" i="10" s="1"/>
  <c r="I30" i="10"/>
  <c r="E30" i="10"/>
  <c r="F30" i="10" s="1"/>
  <c r="I29" i="10"/>
  <c r="E29" i="10"/>
  <c r="F29" i="10" s="1"/>
  <c r="I28" i="10"/>
  <c r="E28" i="10"/>
  <c r="F28" i="10" s="1"/>
  <c r="I27" i="10"/>
  <c r="E27" i="10"/>
  <c r="F27" i="10" s="1"/>
  <c r="I26" i="10"/>
  <c r="E26" i="10"/>
  <c r="F26" i="10" s="1"/>
  <c r="I25" i="10"/>
  <c r="E25" i="10"/>
  <c r="F25" i="10" s="1"/>
  <c r="I24" i="10"/>
  <c r="E24" i="10"/>
  <c r="E56" i="9"/>
  <c r="F56" i="9" s="1"/>
  <c r="E55" i="9"/>
  <c r="F55" i="9" s="1"/>
  <c r="E54" i="9"/>
  <c r="F54" i="9" s="1"/>
  <c r="E53" i="9"/>
  <c r="F53" i="9" s="1"/>
  <c r="E52" i="9"/>
  <c r="F52" i="9" s="1"/>
  <c r="E51" i="9"/>
  <c r="F51" i="9" s="1"/>
  <c r="E50" i="9"/>
  <c r="F50" i="9" s="1"/>
  <c r="E49" i="9"/>
  <c r="F49" i="9" s="1"/>
  <c r="E48" i="9"/>
  <c r="F48" i="9" s="1"/>
  <c r="E47" i="9"/>
  <c r="F47" i="9" s="1"/>
  <c r="E46" i="9"/>
  <c r="F46" i="9" s="1"/>
  <c r="E45" i="9"/>
  <c r="F45" i="9" s="1"/>
  <c r="E44" i="9"/>
  <c r="F44" i="9" s="1"/>
  <c r="E43" i="9"/>
  <c r="F43" i="9" s="1"/>
  <c r="E42" i="9"/>
  <c r="F42" i="9" s="1"/>
  <c r="E41" i="9"/>
  <c r="F41" i="9" s="1"/>
  <c r="E40" i="9"/>
  <c r="F40" i="9" s="1"/>
  <c r="E39" i="9"/>
  <c r="F39" i="9" s="1"/>
  <c r="E38" i="9"/>
  <c r="F38" i="9" s="1"/>
  <c r="E37" i="9"/>
  <c r="F37" i="9" s="1"/>
  <c r="E36" i="9"/>
  <c r="F36" i="9" s="1"/>
  <c r="E35" i="9"/>
  <c r="F35" i="9" s="1"/>
  <c r="E34" i="9"/>
  <c r="F34" i="9" s="1"/>
  <c r="E33" i="9"/>
  <c r="F33" i="9" s="1"/>
  <c r="E32" i="9"/>
  <c r="F32" i="9" s="1"/>
  <c r="E31" i="9"/>
  <c r="F31" i="9" s="1"/>
  <c r="E30" i="9"/>
  <c r="F30" i="9" s="1"/>
  <c r="E29" i="9"/>
  <c r="F29" i="9" s="1"/>
  <c r="E28" i="9"/>
  <c r="F28" i="9" s="1"/>
  <c r="E27" i="9"/>
  <c r="F27" i="9" s="1"/>
  <c r="E26" i="9"/>
  <c r="F26" i="9" s="1"/>
  <c r="E25" i="9"/>
  <c r="F25" i="9" s="1"/>
  <c r="E24" i="9"/>
  <c r="E56" i="8"/>
  <c r="F56" i="8" s="1"/>
  <c r="E55" i="8"/>
  <c r="F55" i="8" s="1"/>
  <c r="E54" i="8"/>
  <c r="F54" i="8" s="1"/>
  <c r="E53" i="8"/>
  <c r="F53" i="8" s="1"/>
  <c r="E52" i="8"/>
  <c r="F52" i="8" s="1"/>
  <c r="E51" i="8"/>
  <c r="F51" i="8" s="1"/>
  <c r="E50" i="8"/>
  <c r="F50" i="8" s="1"/>
  <c r="E49" i="8"/>
  <c r="F49" i="8" s="1"/>
  <c r="E48" i="8"/>
  <c r="F48" i="8" s="1"/>
  <c r="E47" i="8"/>
  <c r="F47" i="8" s="1"/>
  <c r="E46" i="8"/>
  <c r="F46" i="8" s="1"/>
  <c r="E45" i="8"/>
  <c r="F45" i="8" s="1"/>
  <c r="E44" i="8"/>
  <c r="F44" i="8" s="1"/>
  <c r="E43" i="8"/>
  <c r="F43" i="8" s="1"/>
  <c r="E42" i="8"/>
  <c r="F42" i="8" s="1"/>
  <c r="E41" i="8"/>
  <c r="F41" i="8" s="1"/>
  <c r="E40" i="8"/>
  <c r="F40" i="8" s="1"/>
  <c r="E39" i="8"/>
  <c r="F39" i="8" s="1"/>
  <c r="E38" i="8"/>
  <c r="F38" i="8" s="1"/>
  <c r="E37" i="8"/>
  <c r="F37" i="8" s="1"/>
  <c r="E36" i="8"/>
  <c r="F36" i="8" s="1"/>
  <c r="E35" i="8"/>
  <c r="F35" i="8" s="1"/>
  <c r="E34" i="8"/>
  <c r="F34" i="8" s="1"/>
  <c r="E33" i="8"/>
  <c r="F33" i="8" s="1"/>
  <c r="E32" i="8"/>
  <c r="F32" i="8" s="1"/>
  <c r="E31" i="8"/>
  <c r="F31" i="8" s="1"/>
  <c r="F30" i="8"/>
  <c r="E29" i="8"/>
  <c r="F29" i="8" s="1"/>
  <c r="E28" i="8"/>
  <c r="F28" i="8" s="1"/>
  <c r="E27" i="8"/>
  <c r="F27" i="8" s="1"/>
  <c r="E26" i="8"/>
  <c r="F26" i="8" s="1"/>
  <c r="E25" i="8"/>
  <c r="F25" i="8" s="1"/>
  <c r="E24" i="8"/>
  <c r="F24" i="7"/>
  <c r="I24" i="6"/>
  <c r="E24" i="6"/>
  <c r="I56" i="5"/>
  <c r="E56" i="5"/>
  <c r="I55" i="5"/>
  <c r="E55" i="5"/>
  <c r="I54" i="5"/>
  <c r="E54" i="5"/>
  <c r="I53" i="5"/>
  <c r="E53" i="5"/>
  <c r="I52" i="5"/>
  <c r="E52" i="5"/>
  <c r="I51" i="5"/>
  <c r="E51" i="5"/>
  <c r="I50" i="5"/>
  <c r="E50" i="5"/>
  <c r="I49" i="5"/>
  <c r="E49" i="5"/>
  <c r="I48" i="5"/>
  <c r="E48" i="5"/>
  <c r="I47" i="5"/>
  <c r="E47" i="5"/>
  <c r="I46" i="5"/>
  <c r="E46" i="5"/>
  <c r="I45" i="5"/>
  <c r="E45" i="5"/>
  <c r="I44" i="5"/>
  <c r="E44" i="5"/>
  <c r="I43" i="5"/>
  <c r="E43" i="5"/>
  <c r="I42" i="5"/>
  <c r="E42" i="5"/>
  <c r="I41" i="5"/>
  <c r="E41" i="5"/>
  <c r="I40" i="5"/>
  <c r="E40" i="5"/>
  <c r="I39" i="5"/>
  <c r="E39" i="5"/>
  <c r="I38" i="5"/>
  <c r="E38" i="5"/>
  <c r="I37" i="5"/>
  <c r="E37" i="5"/>
  <c r="I36" i="5"/>
  <c r="E36" i="5"/>
  <c r="I35" i="5"/>
  <c r="E35" i="5"/>
  <c r="I34" i="5"/>
  <c r="E34" i="5"/>
  <c r="I33" i="5"/>
  <c r="E33" i="5"/>
  <c r="I32" i="5"/>
  <c r="E32" i="5"/>
  <c r="I31" i="5"/>
  <c r="E31" i="5"/>
  <c r="I30" i="5"/>
  <c r="E30" i="5"/>
  <c r="I29" i="5"/>
  <c r="E29" i="5"/>
  <c r="I28" i="5"/>
  <c r="E28" i="5"/>
  <c r="I27" i="5"/>
  <c r="E27" i="5"/>
  <c r="I26" i="5"/>
  <c r="E26" i="5"/>
  <c r="I25" i="5"/>
  <c r="E25" i="5"/>
  <c r="I24" i="5"/>
  <c r="E24" i="5"/>
  <c r="M24" i="5" s="1"/>
  <c r="I56" i="4"/>
  <c r="E56" i="4"/>
  <c r="I55" i="4"/>
  <c r="E55" i="4"/>
  <c r="I54" i="4"/>
  <c r="E54" i="4"/>
  <c r="I53" i="4"/>
  <c r="E53" i="4"/>
  <c r="I52" i="4"/>
  <c r="E52" i="4"/>
  <c r="I51" i="4"/>
  <c r="E51" i="4"/>
  <c r="I50" i="4"/>
  <c r="E50" i="4"/>
  <c r="I49" i="4"/>
  <c r="E49" i="4"/>
  <c r="I48" i="4"/>
  <c r="E48" i="4"/>
  <c r="I47" i="4"/>
  <c r="E47" i="4"/>
  <c r="I46" i="4"/>
  <c r="E46" i="4"/>
  <c r="I45" i="4"/>
  <c r="E45" i="4"/>
  <c r="I44" i="4"/>
  <c r="E44" i="4"/>
  <c r="I43" i="4"/>
  <c r="E43" i="4"/>
  <c r="I42" i="4"/>
  <c r="E42" i="4"/>
  <c r="I41" i="4"/>
  <c r="E41" i="4"/>
  <c r="I40" i="4"/>
  <c r="E40" i="4"/>
  <c r="I39" i="4"/>
  <c r="E39" i="4"/>
  <c r="I38" i="4"/>
  <c r="E38" i="4"/>
  <c r="I37" i="4"/>
  <c r="E37" i="4"/>
  <c r="I36" i="4"/>
  <c r="E36" i="4"/>
  <c r="I35" i="4"/>
  <c r="E35" i="4"/>
  <c r="I34" i="4"/>
  <c r="E34" i="4"/>
  <c r="I33" i="4"/>
  <c r="E33" i="4"/>
  <c r="I32" i="4"/>
  <c r="E32" i="4"/>
  <c r="I31" i="4"/>
  <c r="E31" i="4"/>
  <c r="I30" i="4"/>
  <c r="E30" i="4"/>
  <c r="I29" i="4"/>
  <c r="E29" i="4"/>
  <c r="I28" i="4"/>
  <c r="E28" i="4"/>
  <c r="I27" i="4"/>
  <c r="E27" i="4"/>
  <c r="I26" i="4"/>
  <c r="E26" i="4"/>
  <c r="I25" i="4"/>
  <c r="E25" i="4"/>
  <c r="I24" i="4"/>
  <c r="E24" i="4"/>
  <c r="M24" i="4" s="1"/>
  <c r="I56" i="3"/>
  <c r="E56" i="3"/>
  <c r="I55" i="3"/>
  <c r="E55" i="3"/>
  <c r="I54" i="3"/>
  <c r="E54" i="3"/>
  <c r="I53" i="3"/>
  <c r="E53" i="3"/>
  <c r="I52" i="3"/>
  <c r="E52" i="3"/>
  <c r="I51" i="3"/>
  <c r="E51" i="3"/>
  <c r="I50" i="3"/>
  <c r="E50" i="3"/>
  <c r="I49" i="3"/>
  <c r="E49" i="3"/>
  <c r="I48" i="3"/>
  <c r="E48" i="3"/>
  <c r="I47" i="3"/>
  <c r="E47" i="3"/>
  <c r="I46" i="3"/>
  <c r="E46" i="3"/>
  <c r="I45" i="3"/>
  <c r="E45" i="3"/>
  <c r="I44" i="3"/>
  <c r="E44" i="3"/>
  <c r="I43" i="3"/>
  <c r="E43" i="3"/>
  <c r="I42" i="3"/>
  <c r="E42" i="3"/>
  <c r="I41" i="3"/>
  <c r="E41" i="3"/>
  <c r="I40" i="3"/>
  <c r="E40" i="3"/>
  <c r="I39" i="3"/>
  <c r="E39" i="3"/>
  <c r="I38" i="3"/>
  <c r="E38" i="3"/>
  <c r="I37" i="3"/>
  <c r="E37" i="3"/>
  <c r="I36" i="3"/>
  <c r="E36" i="3"/>
  <c r="I35" i="3"/>
  <c r="E35" i="3"/>
  <c r="I34" i="3"/>
  <c r="E34" i="3"/>
  <c r="I33" i="3"/>
  <c r="E33" i="3"/>
  <c r="I32" i="3"/>
  <c r="E32" i="3"/>
  <c r="I31" i="3"/>
  <c r="E31" i="3"/>
  <c r="I30" i="3"/>
  <c r="E30" i="3"/>
  <c r="I29" i="3"/>
  <c r="E29" i="3"/>
  <c r="I28" i="3"/>
  <c r="E28" i="3"/>
  <c r="I27" i="3"/>
  <c r="E27" i="3"/>
  <c r="I26" i="3"/>
  <c r="E26" i="3"/>
  <c r="I25" i="3"/>
  <c r="E25" i="3"/>
  <c r="E24" i="3"/>
  <c r="M24" i="3" s="1"/>
  <c r="F27" i="5" l="1"/>
  <c r="M27" i="5"/>
  <c r="F31" i="5"/>
  <c r="M31" i="5"/>
  <c r="F35" i="5"/>
  <c r="M35" i="5"/>
  <c r="F43" i="5"/>
  <c r="M43" i="5"/>
  <c r="F47" i="5"/>
  <c r="K47" i="5" s="1"/>
  <c r="M47" i="5"/>
  <c r="F55" i="5"/>
  <c r="M55" i="5"/>
  <c r="F26" i="5"/>
  <c r="M26" i="5"/>
  <c r="F30" i="5"/>
  <c r="M30" i="5"/>
  <c r="F34" i="5"/>
  <c r="M34" i="5"/>
  <c r="F38" i="5"/>
  <c r="M38" i="5"/>
  <c r="F42" i="5"/>
  <c r="G42" i="5" s="1"/>
  <c r="M42" i="5"/>
  <c r="F46" i="5"/>
  <c r="M46" i="5"/>
  <c r="F50" i="5"/>
  <c r="M50" i="5"/>
  <c r="F54" i="5"/>
  <c r="M54" i="5"/>
  <c r="F51" i="5"/>
  <c r="M51" i="5"/>
  <c r="F32" i="5"/>
  <c r="G32" i="5" s="1"/>
  <c r="M32" i="5"/>
  <c r="F40" i="5"/>
  <c r="G40" i="5" s="1"/>
  <c r="M40" i="5"/>
  <c r="F44" i="5"/>
  <c r="M44" i="5"/>
  <c r="F48" i="5"/>
  <c r="K48" i="5" s="1"/>
  <c r="M48" i="5"/>
  <c r="F52" i="5"/>
  <c r="G52" i="5" s="1"/>
  <c r="M52" i="5"/>
  <c r="F56" i="5"/>
  <c r="K56" i="5" s="1"/>
  <c r="M56" i="5"/>
  <c r="F39" i="5"/>
  <c r="M39" i="5"/>
  <c r="F28" i="5"/>
  <c r="G28" i="5" s="1"/>
  <c r="M28" i="5"/>
  <c r="F36" i="5"/>
  <c r="M36" i="5"/>
  <c r="F25" i="5"/>
  <c r="K25" i="5" s="1"/>
  <c r="M25" i="5"/>
  <c r="F29" i="5"/>
  <c r="M29" i="5"/>
  <c r="F33" i="5"/>
  <c r="K33" i="5" s="1"/>
  <c r="M33" i="5"/>
  <c r="F37" i="5"/>
  <c r="G37" i="5" s="1"/>
  <c r="M37" i="5"/>
  <c r="F41" i="5"/>
  <c r="K41" i="5" s="1"/>
  <c r="M41" i="5"/>
  <c r="F45" i="5"/>
  <c r="M45" i="5"/>
  <c r="F49" i="5"/>
  <c r="K49" i="5" s="1"/>
  <c r="M49" i="5"/>
  <c r="F53" i="5"/>
  <c r="G53" i="5" s="1"/>
  <c r="M53" i="5"/>
  <c r="F39" i="4"/>
  <c r="M39" i="4"/>
  <c r="F40" i="4"/>
  <c r="M40" i="4"/>
  <c r="F44" i="4"/>
  <c r="M44" i="4"/>
  <c r="F48" i="4"/>
  <c r="G48" i="4" s="1"/>
  <c r="M48" i="4"/>
  <c r="F52" i="4"/>
  <c r="M52" i="4"/>
  <c r="F56" i="4"/>
  <c r="M56" i="4"/>
  <c r="F31" i="4"/>
  <c r="K31" i="4" s="1"/>
  <c r="M31" i="4"/>
  <c r="F51" i="4"/>
  <c r="K51" i="4" s="1"/>
  <c r="M51" i="4"/>
  <c r="F32" i="4"/>
  <c r="K32" i="4" s="1"/>
  <c r="M32" i="4"/>
  <c r="F35" i="4"/>
  <c r="M35" i="4"/>
  <c r="F47" i="4"/>
  <c r="K47" i="4" s="1"/>
  <c r="M47" i="4"/>
  <c r="F36" i="4"/>
  <c r="M36" i="4"/>
  <c r="F25" i="4"/>
  <c r="K25" i="4" s="1"/>
  <c r="M25" i="4"/>
  <c r="F29" i="4"/>
  <c r="M29" i="4"/>
  <c r="F33" i="4"/>
  <c r="K33" i="4" s="1"/>
  <c r="M33" i="4"/>
  <c r="F37" i="4"/>
  <c r="M37" i="4"/>
  <c r="F41" i="4"/>
  <c r="M41" i="4"/>
  <c r="F45" i="4"/>
  <c r="M45" i="4"/>
  <c r="F49" i="4"/>
  <c r="K49" i="4" s="1"/>
  <c r="M49" i="4"/>
  <c r="F53" i="4"/>
  <c r="M53" i="4"/>
  <c r="F55" i="4"/>
  <c r="K55" i="4" s="1"/>
  <c r="M55" i="4"/>
  <c r="F28" i="4"/>
  <c r="M28" i="4"/>
  <c r="F27" i="4"/>
  <c r="K27" i="4" s="1"/>
  <c r="M27" i="4"/>
  <c r="F43" i="4"/>
  <c r="M43" i="4"/>
  <c r="F26" i="4"/>
  <c r="M26" i="4"/>
  <c r="F30" i="4"/>
  <c r="M30" i="4"/>
  <c r="F34" i="4"/>
  <c r="K34" i="4" s="1"/>
  <c r="M34" i="4"/>
  <c r="F38" i="4"/>
  <c r="M38" i="4"/>
  <c r="F42" i="4"/>
  <c r="K42" i="4" s="1"/>
  <c r="M42" i="4"/>
  <c r="F46" i="4"/>
  <c r="M46" i="4"/>
  <c r="F50" i="4"/>
  <c r="K50" i="4" s="1"/>
  <c r="M50" i="4"/>
  <c r="F54" i="4"/>
  <c r="K54" i="4" s="1"/>
  <c r="M54" i="4"/>
  <c r="F37" i="3"/>
  <c r="M37" i="3"/>
  <c r="F41" i="3"/>
  <c r="M41" i="3"/>
  <c r="F51" i="3"/>
  <c r="G51" i="3" s="1"/>
  <c r="M51" i="3"/>
  <c r="F33" i="3"/>
  <c r="M33" i="3"/>
  <c r="F45" i="3"/>
  <c r="M45" i="3"/>
  <c r="F28" i="3"/>
  <c r="M28" i="3"/>
  <c r="F32" i="3"/>
  <c r="K32" i="3" s="1"/>
  <c r="M32" i="3"/>
  <c r="F36" i="3"/>
  <c r="M36" i="3"/>
  <c r="N36" i="3" s="1"/>
  <c r="F40" i="3"/>
  <c r="M40" i="3"/>
  <c r="F44" i="3"/>
  <c r="M44" i="3"/>
  <c r="F48" i="3"/>
  <c r="G48" i="3" s="1"/>
  <c r="M48" i="3"/>
  <c r="F52" i="3"/>
  <c r="M52" i="3"/>
  <c r="N52" i="3" s="1"/>
  <c r="F56" i="3"/>
  <c r="M56" i="3"/>
  <c r="F29" i="3"/>
  <c r="M29" i="3"/>
  <c r="F53" i="3"/>
  <c r="K53" i="3" s="1"/>
  <c r="M53" i="3"/>
  <c r="F49" i="3"/>
  <c r="M49" i="3"/>
  <c r="F26" i="3"/>
  <c r="M26" i="3"/>
  <c r="F30" i="3"/>
  <c r="M30" i="3"/>
  <c r="F38" i="3"/>
  <c r="K38" i="3" s="1"/>
  <c r="M38" i="3"/>
  <c r="F42" i="3"/>
  <c r="G42" i="3" s="1"/>
  <c r="M42" i="3"/>
  <c r="F46" i="3"/>
  <c r="M46" i="3"/>
  <c r="F50" i="3"/>
  <c r="M50" i="3"/>
  <c r="F54" i="3"/>
  <c r="G54" i="3" s="1"/>
  <c r="M54" i="3"/>
  <c r="F34" i="3"/>
  <c r="K34" i="3" s="1"/>
  <c r="M34" i="3"/>
  <c r="F25" i="3"/>
  <c r="M25" i="3"/>
  <c r="F27" i="3"/>
  <c r="M27" i="3"/>
  <c r="F31" i="3"/>
  <c r="G37" i="3" s="1"/>
  <c r="M31" i="3"/>
  <c r="F35" i="3"/>
  <c r="M35" i="3"/>
  <c r="F39" i="3"/>
  <c r="M39" i="3"/>
  <c r="F43" i="3"/>
  <c r="M43" i="3"/>
  <c r="F47" i="3"/>
  <c r="K47" i="3" s="1"/>
  <c r="M47" i="3"/>
  <c r="F55" i="3"/>
  <c r="G55" i="3" s="1"/>
  <c r="M55" i="3"/>
  <c r="K58" i="26"/>
  <c r="L41" i="26"/>
  <c r="L39" i="26"/>
  <c r="L26" i="26"/>
  <c r="L45" i="26"/>
  <c r="L27" i="26"/>
  <c r="L43" i="26"/>
  <c r="L48" i="26"/>
  <c r="L40" i="26"/>
  <c r="L47" i="26"/>
  <c r="K60" i="26"/>
  <c r="L29" i="26"/>
  <c r="L30" i="26"/>
  <c r="L36" i="26"/>
  <c r="K59" i="26"/>
  <c r="L33" i="26"/>
  <c r="L50" i="26"/>
  <c r="L31" i="26"/>
  <c r="L51" i="26"/>
  <c r="K42" i="3"/>
  <c r="F24" i="15"/>
  <c r="E62" i="15"/>
  <c r="E60" i="15"/>
  <c r="E59" i="15"/>
  <c r="E58" i="15"/>
  <c r="E61" i="15"/>
  <c r="I60" i="15"/>
  <c r="I62" i="15"/>
  <c r="I58" i="15"/>
  <c r="I61" i="15"/>
  <c r="I59" i="15"/>
  <c r="I58" i="14"/>
  <c r="I61" i="14"/>
  <c r="I60" i="14"/>
  <c r="I59" i="14"/>
  <c r="I62" i="14"/>
  <c r="F24" i="14"/>
  <c r="E62" i="14"/>
  <c r="E60" i="14"/>
  <c r="E58" i="14"/>
  <c r="E61" i="14"/>
  <c r="E59" i="14"/>
  <c r="F24" i="16"/>
  <c r="G47" i="16" s="1"/>
  <c r="E62" i="16"/>
  <c r="E60" i="16"/>
  <c r="E58" i="16"/>
  <c r="E59" i="16"/>
  <c r="E61" i="16"/>
  <c r="I60" i="16"/>
  <c r="I58" i="16"/>
  <c r="I62" i="16"/>
  <c r="I61" i="16"/>
  <c r="I59" i="16"/>
  <c r="F24" i="17"/>
  <c r="G28" i="17" s="1"/>
  <c r="E62" i="17"/>
  <c r="E60" i="17"/>
  <c r="E58" i="17"/>
  <c r="E61" i="17"/>
  <c r="E59" i="17"/>
  <c r="I60" i="17"/>
  <c r="I58" i="17"/>
  <c r="I61" i="17"/>
  <c r="I59" i="17"/>
  <c r="I62" i="17"/>
  <c r="F24" i="12"/>
  <c r="G38" i="12" s="1"/>
  <c r="E62" i="12"/>
  <c r="E60" i="12"/>
  <c r="E58" i="12"/>
  <c r="E61" i="12"/>
  <c r="E59" i="12"/>
  <c r="I58" i="12"/>
  <c r="I61" i="12"/>
  <c r="I59" i="12"/>
  <c r="I62" i="12"/>
  <c r="I60" i="12"/>
  <c r="I58" i="11"/>
  <c r="I61" i="11"/>
  <c r="I59" i="11"/>
  <c r="I62" i="11"/>
  <c r="I60" i="11"/>
  <c r="F24" i="11"/>
  <c r="E60" i="11"/>
  <c r="E58" i="11"/>
  <c r="E61" i="11"/>
  <c r="E62" i="11"/>
  <c r="E59" i="11"/>
  <c r="F24" i="10"/>
  <c r="G47" i="10" s="1"/>
  <c r="E60" i="10"/>
  <c r="E58" i="10"/>
  <c r="E61" i="10"/>
  <c r="E59" i="10"/>
  <c r="E62" i="10"/>
  <c r="I61" i="10"/>
  <c r="I58" i="10"/>
  <c r="I59" i="10"/>
  <c r="I62" i="10"/>
  <c r="I60" i="10"/>
  <c r="I61" i="9"/>
  <c r="I59" i="9"/>
  <c r="I62" i="9"/>
  <c r="I60" i="9"/>
  <c r="I58" i="9"/>
  <c r="F24" i="9"/>
  <c r="E60" i="9"/>
  <c r="E58" i="9"/>
  <c r="E61" i="9"/>
  <c r="E59" i="9"/>
  <c r="E62" i="9"/>
  <c r="F24" i="8"/>
  <c r="E58" i="8"/>
  <c r="E61" i="8"/>
  <c r="E59" i="8"/>
  <c r="E62" i="8"/>
  <c r="E60" i="8"/>
  <c r="I61" i="8"/>
  <c r="I59" i="8"/>
  <c r="I62" i="8"/>
  <c r="I60" i="8"/>
  <c r="I58" i="8"/>
  <c r="F62" i="7"/>
  <c r="F58" i="7"/>
  <c r="F59" i="7"/>
  <c r="F60" i="7"/>
  <c r="F61" i="7"/>
  <c r="I61" i="6"/>
  <c r="I60" i="6"/>
  <c r="I58" i="6"/>
  <c r="I62" i="6"/>
  <c r="I59" i="6"/>
  <c r="F24" i="6"/>
  <c r="G38" i="6" s="1"/>
  <c r="E60" i="6"/>
  <c r="E58" i="6"/>
  <c r="E59" i="6"/>
  <c r="E62" i="6"/>
  <c r="E61" i="6"/>
  <c r="I60" i="5"/>
  <c r="I59" i="5"/>
  <c r="I62" i="5"/>
  <c r="I58" i="5"/>
  <c r="I61" i="5"/>
  <c r="K43" i="4"/>
  <c r="F24" i="5"/>
  <c r="K24" i="5" s="1"/>
  <c r="N24" i="5" s="1"/>
  <c r="E62" i="5"/>
  <c r="E60" i="5"/>
  <c r="E58" i="5"/>
  <c r="E61" i="5"/>
  <c r="E59" i="5"/>
  <c r="I58" i="4"/>
  <c r="I60" i="4"/>
  <c r="I59" i="4"/>
  <c r="I62" i="4"/>
  <c r="I61" i="4"/>
  <c r="F24" i="4"/>
  <c r="E60" i="4"/>
  <c r="E58" i="4"/>
  <c r="E62" i="4"/>
  <c r="E61" i="4"/>
  <c r="E59" i="4"/>
  <c r="I58" i="3"/>
  <c r="I60" i="3"/>
  <c r="I62" i="3"/>
  <c r="I59" i="3"/>
  <c r="I61" i="3"/>
  <c r="F24" i="3"/>
  <c r="K24" i="3" s="1"/>
  <c r="N24" i="3" s="1"/>
  <c r="E58" i="3"/>
  <c r="E59" i="3"/>
  <c r="E61" i="3"/>
  <c r="E60" i="3"/>
  <c r="E62" i="3"/>
  <c r="J28" i="15"/>
  <c r="J40" i="15"/>
  <c r="G26" i="15"/>
  <c r="K36" i="15"/>
  <c r="J52" i="15"/>
  <c r="K41" i="15"/>
  <c r="J28" i="17"/>
  <c r="K25" i="10"/>
  <c r="K27" i="10"/>
  <c r="K29" i="10"/>
  <c r="K31" i="10"/>
  <c r="K33" i="10"/>
  <c r="K35" i="10"/>
  <c r="K37" i="10"/>
  <c r="K39" i="10"/>
  <c r="K41" i="10"/>
  <c r="K43" i="10"/>
  <c r="K45" i="10"/>
  <c r="K47" i="10"/>
  <c r="K49" i="10"/>
  <c r="K26" i="10"/>
  <c r="K30" i="10"/>
  <c r="K34" i="10"/>
  <c r="K38" i="10"/>
  <c r="K42" i="10"/>
  <c r="K46" i="10"/>
  <c r="K48" i="10"/>
  <c r="K52" i="10"/>
  <c r="K54" i="10"/>
  <c r="K56" i="10"/>
  <c r="K28" i="10"/>
  <c r="K32" i="10"/>
  <c r="K36" i="10"/>
  <c r="K40" i="10"/>
  <c r="K44" i="10"/>
  <c r="K50" i="10"/>
  <c r="K51" i="10"/>
  <c r="K53" i="10"/>
  <c r="K55" i="10"/>
  <c r="K28" i="3"/>
  <c r="K36" i="3"/>
  <c r="K40" i="3"/>
  <c r="K44" i="3"/>
  <c r="K50" i="3"/>
  <c r="K56" i="3"/>
  <c r="K26" i="3"/>
  <c r="K30" i="3"/>
  <c r="K46" i="3"/>
  <c r="K48" i="3"/>
  <c r="K52" i="3"/>
  <c r="K25" i="3"/>
  <c r="K27" i="3"/>
  <c r="K29" i="3"/>
  <c r="K33" i="3"/>
  <c r="K35" i="3"/>
  <c r="K37" i="3"/>
  <c r="K39" i="3"/>
  <c r="K41" i="3"/>
  <c r="K43" i="3"/>
  <c r="K45" i="3"/>
  <c r="K49" i="3"/>
  <c r="K51" i="3"/>
  <c r="K55" i="3"/>
  <c r="J34" i="15"/>
  <c r="J25" i="15"/>
  <c r="J46" i="15"/>
  <c r="J37" i="15"/>
  <c r="J49" i="15"/>
  <c r="J55" i="15"/>
  <c r="J54" i="9"/>
  <c r="J36" i="9"/>
  <c r="J42" i="9"/>
  <c r="G50" i="6"/>
  <c r="G42" i="6"/>
  <c r="G40" i="6"/>
  <c r="G49" i="7"/>
  <c r="G55" i="7"/>
  <c r="G53" i="7"/>
  <c r="G38" i="7"/>
  <c r="G50" i="7"/>
  <c r="G33" i="7"/>
  <c r="G25" i="7"/>
  <c r="G37" i="7"/>
  <c r="G43" i="7"/>
  <c r="G41" i="7"/>
  <c r="G56" i="7"/>
  <c r="G35" i="7"/>
  <c r="G48" i="7"/>
  <c r="G31" i="7"/>
  <c r="G29" i="7"/>
  <c r="G27" i="7"/>
  <c r="G26" i="7"/>
  <c r="G46" i="7"/>
  <c r="G44" i="7"/>
  <c r="G36" i="7"/>
  <c r="G54" i="7"/>
  <c r="G52" i="7"/>
  <c r="G45" i="7"/>
  <c r="G34" i="7"/>
  <c r="G32" i="7"/>
  <c r="G40" i="7"/>
  <c r="G51" i="7"/>
  <c r="G39" i="7"/>
  <c r="G42" i="7"/>
  <c r="G28" i="7"/>
  <c r="G30" i="7"/>
  <c r="G47" i="7"/>
  <c r="J36" i="16"/>
  <c r="J48" i="16"/>
  <c r="J41" i="16"/>
  <c r="J26" i="16"/>
  <c r="J38" i="16"/>
  <c r="J50" i="16"/>
  <c r="J54" i="16"/>
  <c r="J27" i="16"/>
  <c r="J39" i="16"/>
  <c r="J52" i="16"/>
  <c r="J29" i="16"/>
  <c r="J28" i="16"/>
  <c r="J40" i="16"/>
  <c r="J53" i="16"/>
  <c r="J47" i="16"/>
  <c r="J42" i="16"/>
  <c r="J35" i="16"/>
  <c r="J30" i="16"/>
  <c r="J46" i="16"/>
  <c r="J34" i="16"/>
  <c r="J45" i="16"/>
  <c r="J33" i="16"/>
  <c r="J44" i="16"/>
  <c r="J49" i="16"/>
  <c r="J32" i="16"/>
  <c r="J37" i="16"/>
  <c r="J56" i="16"/>
  <c r="J25" i="16"/>
  <c r="J43" i="16"/>
  <c r="J31" i="16"/>
  <c r="J55" i="16"/>
  <c r="J25" i="17"/>
  <c r="J31" i="17"/>
  <c r="J37" i="17"/>
  <c r="J43" i="17"/>
  <c r="J49" i="17"/>
  <c r="J55" i="17"/>
  <c r="J34" i="17"/>
  <c r="J40" i="17"/>
  <c r="J46" i="17"/>
  <c r="J52" i="17"/>
  <c r="K30" i="17"/>
  <c r="K35" i="17"/>
  <c r="J47" i="6"/>
  <c r="J35" i="6"/>
  <c r="J48" i="6"/>
  <c r="J36" i="6"/>
  <c r="J34" i="6"/>
  <c r="J46" i="6"/>
  <c r="J51" i="6"/>
  <c r="J31" i="6"/>
  <c r="J29" i="6"/>
  <c r="J50" i="6"/>
  <c r="J52" i="6"/>
  <c r="J38" i="6"/>
  <c r="J39" i="6"/>
  <c r="J54" i="6"/>
  <c r="J40" i="6"/>
  <c r="J26" i="6"/>
  <c r="J42" i="6"/>
  <c r="J28" i="6"/>
  <c r="J56" i="6"/>
  <c r="J30" i="6"/>
  <c r="J44" i="6"/>
  <c r="J45" i="6"/>
  <c r="J41" i="6"/>
  <c r="J32" i="6"/>
  <c r="J37" i="6"/>
  <c r="J33" i="6"/>
  <c r="J27" i="6"/>
  <c r="J53" i="6"/>
  <c r="J25" i="6"/>
  <c r="J55" i="6"/>
  <c r="J43" i="6"/>
  <c r="J49" i="6"/>
  <c r="J46" i="9"/>
  <c r="J34" i="9"/>
  <c r="J24" i="9"/>
  <c r="J45" i="9"/>
  <c r="J33" i="9"/>
  <c r="J56" i="9"/>
  <c r="J44" i="9"/>
  <c r="J32" i="9"/>
  <c r="J55" i="9"/>
  <c r="J43" i="9"/>
  <c r="J31" i="9"/>
  <c r="J53" i="9"/>
  <c r="J41" i="9"/>
  <c r="J29" i="9"/>
  <c r="J51" i="9"/>
  <c r="J39" i="9"/>
  <c r="J27" i="9"/>
  <c r="J35" i="9"/>
  <c r="J47" i="9"/>
  <c r="J49" i="9"/>
  <c r="J37" i="9"/>
  <c r="J25" i="9"/>
  <c r="J55" i="8"/>
  <c r="J43" i="8"/>
  <c r="J31" i="8"/>
  <c r="J24" i="16"/>
  <c r="K36" i="17"/>
  <c r="K44" i="17"/>
  <c r="K41" i="17"/>
  <c r="K42" i="17"/>
  <c r="K47" i="17"/>
  <c r="K48" i="17"/>
  <c r="K53" i="17"/>
  <c r="K31" i="17"/>
  <c r="G26" i="17"/>
  <c r="G52" i="17"/>
  <c r="K52" i="17"/>
  <c r="K26" i="17"/>
  <c r="K37" i="17"/>
  <c r="K27" i="17"/>
  <c r="K32" i="17"/>
  <c r="K43" i="17"/>
  <c r="G43" i="17"/>
  <c r="G48" i="17"/>
  <c r="G53" i="17"/>
  <c r="K28" i="17"/>
  <c r="K33" i="17"/>
  <c r="K38" i="17"/>
  <c r="K49" i="17"/>
  <c r="K34" i="17"/>
  <c r="G39" i="17"/>
  <c r="G44" i="17"/>
  <c r="K54" i="17"/>
  <c r="K39" i="17"/>
  <c r="K55" i="17"/>
  <c r="K29" i="17"/>
  <c r="K40" i="17"/>
  <c r="G40" i="17"/>
  <c r="G45" i="17"/>
  <c r="K25" i="17"/>
  <c r="K45" i="17"/>
  <c r="K50" i="17"/>
  <c r="K46" i="17"/>
  <c r="G51" i="17"/>
  <c r="G56" i="17"/>
  <c r="G36" i="17"/>
  <c r="K51" i="17"/>
  <c r="K56" i="17"/>
  <c r="J24" i="17"/>
  <c r="J27" i="17"/>
  <c r="J30" i="17"/>
  <c r="J33" i="17"/>
  <c r="J36" i="17"/>
  <c r="J39" i="17"/>
  <c r="J42" i="17"/>
  <c r="J45" i="17"/>
  <c r="J48" i="17"/>
  <c r="J51" i="17"/>
  <c r="J54" i="17"/>
  <c r="J26" i="17"/>
  <c r="J29" i="17"/>
  <c r="J32" i="17"/>
  <c r="J35" i="17"/>
  <c r="J38" i="17"/>
  <c r="J41" i="17"/>
  <c r="J44" i="17"/>
  <c r="J47" i="17"/>
  <c r="J50" i="17"/>
  <c r="J53" i="17"/>
  <c r="J56" i="17"/>
  <c r="J51" i="8"/>
  <c r="J39" i="8"/>
  <c r="J27" i="8"/>
  <c r="J50" i="8"/>
  <c r="J38" i="8"/>
  <c r="J26" i="8"/>
  <c r="J49" i="8"/>
  <c r="J37" i="8"/>
  <c r="J25" i="8"/>
  <c r="J48" i="8"/>
  <c r="J36" i="8"/>
  <c r="J47" i="8"/>
  <c r="J35" i="8"/>
  <c r="J46" i="8"/>
  <c r="J34" i="8"/>
  <c r="J24" i="8"/>
  <c r="J45" i="8"/>
  <c r="J33" i="8"/>
  <c r="J56" i="8"/>
  <c r="J44" i="8"/>
  <c r="J32" i="8"/>
  <c r="J53" i="8"/>
  <c r="J41" i="8"/>
  <c r="J29" i="8"/>
  <c r="J54" i="8"/>
  <c r="J42" i="8"/>
  <c r="J30" i="8"/>
  <c r="J52" i="8"/>
  <c r="J40" i="8"/>
  <c r="J28" i="8"/>
  <c r="J52" i="9"/>
  <c r="J40" i="9"/>
  <c r="J28" i="9"/>
  <c r="J50" i="9"/>
  <c r="J38" i="9"/>
  <c r="J26" i="9"/>
  <c r="J30" i="9"/>
  <c r="J48" i="9"/>
  <c r="J32" i="15"/>
  <c r="J53" i="15"/>
  <c r="J26" i="15"/>
  <c r="J31" i="15"/>
  <c r="J38" i="15"/>
  <c r="J29" i="15"/>
  <c r="J35" i="15"/>
  <c r="J43" i="15"/>
  <c r="K54" i="15"/>
  <c r="K30" i="15"/>
  <c r="J43" i="14"/>
  <c r="J28" i="14"/>
  <c r="J49" i="14"/>
  <c r="J34" i="14"/>
  <c r="K39" i="14"/>
  <c r="J56" i="14"/>
  <c r="J55" i="14"/>
  <c r="J40" i="14"/>
  <c r="K45" i="14"/>
  <c r="J25" i="14"/>
  <c r="K30" i="14"/>
  <c r="K27" i="14"/>
  <c r="K48" i="14"/>
  <c r="K33" i="14"/>
  <c r="K54" i="14"/>
  <c r="J46" i="14"/>
  <c r="K51" i="14"/>
  <c r="J31" i="14"/>
  <c r="K36" i="14"/>
  <c r="J52" i="14"/>
  <c r="J37" i="14"/>
  <c r="K42" i="14"/>
  <c r="G42" i="15"/>
  <c r="G27" i="15"/>
  <c r="G32" i="15"/>
  <c r="K27" i="15"/>
  <c r="K43" i="15"/>
  <c r="G43" i="15"/>
  <c r="G48" i="15"/>
  <c r="G53" i="15"/>
  <c r="G28" i="15"/>
  <c r="K28" i="15"/>
  <c r="G33" i="15"/>
  <c r="G38" i="15"/>
  <c r="K48" i="15"/>
  <c r="K33" i="15"/>
  <c r="K49" i="15"/>
  <c r="G49" i="15"/>
  <c r="G54" i="15"/>
  <c r="G52" i="15"/>
  <c r="K52" i="15"/>
  <c r="K47" i="15"/>
  <c r="G39" i="15"/>
  <c r="G29" i="15"/>
  <c r="K39" i="15"/>
  <c r="G55" i="15"/>
  <c r="K55" i="15"/>
  <c r="G40" i="15"/>
  <c r="K40" i="15"/>
  <c r="G25" i="15"/>
  <c r="K25" i="15"/>
  <c r="G30" i="15"/>
  <c r="G35" i="15"/>
  <c r="K45" i="15"/>
  <c r="K50" i="15"/>
  <c r="G47" i="15"/>
  <c r="G44" i="15"/>
  <c r="K44" i="15"/>
  <c r="G45" i="15"/>
  <c r="K46" i="15"/>
  <c r="G46" i="15"/>
  <c r="G51" i="15"/>
  <c r="G56" i="15"/>
  <c r="K37" i="15"/>
  <c r="G37" i="15"/>
  <c r="K42" i="15"/>
  <c r="K34" i="15"/>
  <c r="G34" i="15"/>
  <c r="G24" i="15"/>
  <c r="K24" i="15"/>
  <c r="G50" i="15"/>
  <c r="G31" i="15"/>
  <c r="K31" i="15"/>
  <c r="G36" i="15"/>
  <c r="G41" i="15"/>
  <c r="K51" i="15"/>
  <c r="K56" i="15"/>
  <c r="J24" i="15"/>
  <c r="J27" i="15"/>
  <c r="J30" i="15"/>
  <c r="J33" i="15"/>
  <c r="J36" i="15"/>
  <c r="J39" i="15"/>
  <c r="J42" i="15"/>
  <c r="J45" i="15"/>
  <c r="J48" i="15"/>
  <c r="J51" i="15"/>
  <c r="J54" i="15"/>
  <c r="J41" i="15"/>
  <c r="J44" i="15"/>
  <c r="J47" i="15"/>
  <c r="J50" i="15"/>
  <c r="J56" i="15"/>
  <c r="K26" i="15"/>
  <c r="K29" i="15"/>
  <c r="K32" i="15"/>
  <c r="K35" i="15"/>
  <c r="K38" i="15"/>
  <c r="K53" i="15"/>
  <c r="G26" i="14"/>
  <c r="K26" i="14"/>
  <c r="G31" i="14"/>
  <c r="K31" i="14"/>
  <c r="G36" i="14"/>
  <c r="K47" i="14"/>
  <c r="G47" i="14"/>
  <c r="G52" i="14"/>
  <c r="K52" i="14"/>
  <c r="K32" i="14"/>
  <c r="G32" i="14"/>
  <c r="G37" i="14"/>
  <c r="K37" i="14"/>
  <c r="G42" i="14"/>
  <c r="G27" i="14"/>
  <c r="G53" i="14"/>
  <c r="K53" i="14"/>
  <c r="G48" i="14"/>
  <c r="G28" i="14"/>
  <c r="K28" i="14"/>
  <c r="G33" i="14"/>
  <c r="G54" i="14"/>
  <c r="K38" i="14"/>
  <c r="G38" i="14"/>
  <c r="G44" i="14"/>
  <c r="K44" i="14"/>
  <c r="K29" i="14"/>
  <c r="G29" i="14"/>
  <c r="G34" i="14"/>
  <c r="K34" i="14"/>
  <c r="G39" i="14"/>
  <c r="G43" i="14"/>
  <c r="K43" i="14"/>
  <c r="G49" i="14"/>
  <c r="K49" i="14"/>
  <c r="G24" i="14"/>
  <c r="K50" i="14"/>
  <c r="G50" i="14"/>
  <c r="G55" i="14"/>
  <c r="K55" i="14"/>
  <c r="K35" i="14"/>
  <c r="G35" i="14"/>
  <c r="G40" i="14"/>
  <c r="K40" i="14"/>
  <c r="G45" i="14"/>
  <c r="G25" i="14"/>
  <c r="K25" i="14"/>
  <c r="G30" i="14"/>
  <c r="K56" i="14"/>
  <c r="G56" i="14"/>
  <c r="G41" i="14"/>
  <c r="K41" i="14"/>
  <c r="G46" i="14"/>
  <c r="K46" i="14"/>
  <c r="G51" i="14"/>
  <c r="J35" i="14"/>
  <c r="J44" i="14"/>
  <c r="J50" i="14"/>
  <c r="J26" i="14"/>
  <c r="J47" i="14"/>
  <c r="J24" i="14"/>
  <c r="J27" i="14"/>
  <c r="J30" i="14"/>
  <c r="J33" i="14"/>
  <c r="J36" i="14"/>
  <c r="J39" i="14"/>
  <c r="J42" i="14"/>
  <c r="J45" i="14"/>
  <c r="J48" i="14"/>
  <c r="J51" i="14"/>
  <c r="J54" i="14"/>
  <c r="K24" i="14"/>
  <c r="J32" i="14"/>
  <c r="J41" i="14"/>
  <c r="J53" i="14"/>
  <c r="J29" i="14"/>
  <c r="J38" i="14"/>
  <c r="K24" i="12"/>
  <c r="K30" i="12"/>
  <c r="J31" i="4"/>
  <c r="J37" i="11"/>
  <c r="J37" i="4"/>
  <c r="J49" i="4"/>
  <c r="J54" i="4"/>
  <c r="K27" i="12"/>
  <c r="K33" i="12"/>
  <c r="J40" i="4"/>
  <c r="J43" i="4"/>
  <c r="J55" i="4"/>
  <c r="J31" i="11"/>
  <c r="K41" i="8"/>
  <c r="J49" i="11"/>
  <c r="J33" i="4"/>
  <c r="J45" i="4"/>
  <c r="J25" i="4"/>
  <c r="J42" i="4"/>
  <c r="J48" i="4"/>
  <c r="K51" i="12"/>
  <c r="K36" i="12"/>
  <c r="J27" i="4"/>
  <c r="J43" i="11"/>
  <c r="J39" i="4"/>
  <c r="J51" i="4"/>
  <c r="J52" i="4"/>
  <c r="J34" i="11"/>
  <c r="K45" i="12"/>
  <c r="K35" i="8"/>
  <c r="J55" i="11"/>
  <c r="J28" i="4"/>
  <c r="J34" i="4"/>
  <c r="J25" i="11"/>
  <c r="J46" i="4"/>
  <c r="J33" i="3"/>
  <c r="J24" i="4"/>
  <c r="J30" i="4"/>
  <c r="J40" i="11"/>
  <c r="J46" i="11"/>
  <c r="J52" i="11"/>
  <c r="J36" i="4"/>
  <c r="K29" i="9"/>
  <c r="K42" i="12"/>
  <c r="J51" i="12"/>
  <c r="J36" i="12"/>
  <c r="J52" i="12"/>
  <c r="J33" i="12"/>
  <c r="J48" i="12"/>
  <c r="J53" i="12"/>
  <c r="K48" i="12"/>
  <c r="K54" i="12"/>
  <c r="J42" i="12"/>
  <c r="J24" i="12"/>
  <c r="K39" i="12"/>
  <c r="J54" i="12"/>
  <c r="J39" i="12"/>
  <c r="J49" i="12"/>
  <c r="J27" i="12"/>
  <c r="J30" i="12"/>
  <c r="J45" i="12"/>
  <c r="J50" i="12"/>
  <c r="J47" i="12"/>
  <c r="K29" i="12"/>
  <c r="K41" i="12"/>
  <c r="K26" i="12"/>
  <c r="K38" i="12"/>
  <c r="K31" i="12"/>
  <c r="K35" i="12"/>
  <c r="K43" i="12"/>
  <c r="K28" i="12"/>
  <c r="K32" i="12"/>
  <c r="K40" i="12"/>
  <c r="K44" i="12"/>
  <c r="K56" i="12"/>
  <c r="J28" i="11"/>
  <c r="J56" i="11"/>
  <c r="K54" i="11"/>
  <c r="K36" i="11"/>
  <c r="J43" i="10"/>
  <c r="J27" i="10"/>
  <c r="J51" i="10"/>
  <c r="J28" i="10"/>
  <c r="J34" i="10"/>
  <c r="J52" i="10"/>
  <c r="G27" i="10"/>
  <c r="G26" i="9"/>
  <c r="K36" i="9"/>
  <c r="K41" i="9"/>
  <c r="G26" i="8"/>
  <c r="K36" i="8"/>
  <c r="K54" i="8"/>
  <c r="J24" i="6"/>
  <c r="K56" i="4"/>
  <c r="K38" i="4"/>
  <c r="K29" i="4"/>
  <c r="J24" i="3"/>
  <c r="J30" i="3"/>
  <c r="J51" i="3"/>
  <c r="J55" i="5"/>
  <c r="J27" i="5"/>
  <c r="J33" i="5"/>
  <c r="J39" i="5"/>
  <c r="J28" i="5"/>
  <c r="J45" i="5"/>
  <c r="J34" i="5"/>
  <c r="J40" i="5"/>
  <c r="J51" i="5"/>
  <c r="J46" i="5"/>
  <c r="J52" i="5"/>
  <c r="J36" i="5"/>
  <c r="J31" i="5"/>
  <c r="J48" i="5"/>
  <c r="J24" i="5"/>
  <c r="J30" i="5"/>
  <c r="J25" i="5"/>
  <c r="J42" i="5"/>
  <c r="J37" i="5"/>
  <c r="J43" i="5"/>
  <c r="J54" i="5"/>
  <c r="J49" i="5"/>
  <c r="K38" i="5"/>
  <c r="K50" i="5"/>
  <c r="K44" i="5"/>
  <c r="K35" i="5"/>
  <c r="K53" i="5"/>
  <c r="K29" i="5"/>
  <c r="K26" i="5"/>
  <c r="K34" i="12"/>
  <c r="K46" i="12"/>
  <c r="G29" i="12"/>
  <c r="G55" i="12"/>
  <c r="G25" i="12"/>
  <c r="G54" i="12"/>
  <c r="G36" i="12"/>
  <c r="G33" i="12"/>
  <c r="G30" i="12"/>
  <c r="K49" i="12"/>
  <c r="K55" i="12"/>
  <c r="G41" i="12"/>
  <c r="G34" i="12"/>
  <c r="K37" i="12"/>
  <c r="G52" i="12"/>
  <c r="K52" i="12"/>
  <c r="G56" i="12"/>
  <c r="K25" i="12"/>
  <c r="J26" i="12"/>
  <c r="J35" i="12"/>
  <c r="J41" i="12"/>
  <c r="J25" i="12"/>
  <c r="J28" i="12"/>
  <c r="J31" i="12"/>
  <c r="J34" i="12"/>
  <c r="J37" i="12"/>
  <c r="J40" i="12"/>
  <c r="J43" i="12"/>
  <c r="J46" i="12"/>
  <c r="J55" i="12"/>
  <c r="J29" i="12"/>
  <c r="J38" i="12"/>
  <c r="J44" i="12"/>
  <c r="J56" i="12"/>
  <c r="K50" i="12"/>
  <c r="K47" i="12"/>
  <c r="K53" i="12"/>
  <c r="J32" i="12"/>
  <c r="G52" i="11"/>
  <c r="K52" i="11"/>
  <c r="G37" i="11"/>
  <c r="K37" i="11"/>
  <c r="G27" i="11"/>
  <c r="K32" i="11"/>
  <c r="G32" i="11"/>
  <c r="K27" i="11"/>
  <c r="K53" i="11"/>
  <c r="G53" i="11"/>
  <c r="G33" i="11"/>
  <c r="K38" i="11"/>
  <c r="G38" i="11"/>
  <c r="K48" i="11"/>
  <c r="K33" i="11"/>
  <c r="G49" i="11"/>
  <c r="K49" i="11"/>
  <c r="G54" i="11"/>
  <c r="K26" i="11"/>
  <c r="G26" i="11"/>
  <c r="G48" i="11"/>
  <c r="G28" i="11"/>
  <c r="K28" i="11"/>
  <c r="G34" i="11"/>
  <c r="K34" i="11"/>
  <c r="G39" i="11"/>
  <c r="K44" i="11"/>
  <c r="G44" i="11"/>
  <c r="G24" i="11"/>
  <c r="K29" i="11"/>
  <c r="G29" i="11"/>
  <c r="K39" i="11"/>
  <c r="G55" i="11"/>
  <c r="K55" i="11"/>
  <c r="K47" i="11"/>
  <c r="G47" i="11"/>
  <c r="K42" i="11"/>
  <c r="G43" i="11"/>
  <c r="K43" i="11"/>
  <c r="G40" i="11"/>
  <c r="K40" i="11"/>
  <c r="G45" i="11"/>
  <c r="K50" i="11"/>
  <c r="G50" i="11"/>
  <c r="G25" i="11"/>
  <c r="K25" i="11"/>
  <c r="G30" i="11"/>
  <c r="K35" i="11"/>
  <c r="G35" i="11"/>
  <c r="K45" i="11"/>
  <c r="K30" i="11"/>
  <c r="G46" i="11"/>
  <c r="K46" i="11"/>
  <c r="G51" i="11"/>
  <c r="K56" i="11"/>
  <c r="G56" i="11"/>
  <c r="G42" i="11"/>
  <c r="G31" i="11"/>
  <c r="K31" i="11"/>
  <c r="G36" i="11"/>
  <c r="K41" i="11"/>
  <c r="G41" i="11"/>
  <c r="K51" i="11"/>
  <c r="J27" i="11"/>
  <c r="J30" i="11"/>
  <c r="J36" i="11"/>
  <c r="J39" i="11"/>
  <c r="J48" i="11"/>
  <c r="J24" i="11"/>
  <c r="J33" i="11"/>
  <c r="J42" i="11"/>
  <c r="J45" i="11"/>
  <c r="J51" i="11"/>
  <c r="J54" i="11"/>
  <c r="K24" i="11"/>
  <c r="J26" i="11"/>
  <c r="J29" i="11"/>
  <c r="J32" i="11"/>
  <c r="J35" i="11"/>
  <c r="J38" i="11"/>
  <c r="J41" i="11"/>
  <c r="J44" i="11"/>
  <c r="J47" i="11"/>
  <c r="J50" i="11"/>
  <c r="J53" i="11"/>
  <c r="G39" i="10"/>
  <c r="G51" i="10"/>
  <c r="G28" i="10"/>
  <c r="G46" i="10"/>
  <c r="G36" i="10"/>
  <c r="G42" i="10"/>
  <c r="G48" i="10"/>
  <c r="G54" i="10"/>
  <c r="G33" i="10"/>
  <c r="G41" i="10"/>
  <c r="K24" i="10"/>
  <c r="G40" i="10"/>
  <c r="G29" i="10"/>
  <c r="G35" i="10"/>
  <c r="G37" i="10"/>
  <c r="G43" i="10"/>
  <c r="G49" i="10"/>
  <c r="G55" i="10"/>
  <c r="G26" i="10"/>
  <c r="G50" i="10"/>
  <c r="G56" i="10"/>
  <c r="J25" i="10"/>
  <c r="J37" i="10"/>
  <c r="J40" i="10"/>
  <c r="J46" i="10"/>
  <c r="J49" i="10"/>
  <c r="J24" i="10"/>
  <c r="J30" i="10"/>
  <c r="J33" i="10"/>
  <c r="J45" i="10"/>
  <c r="J54" i="10"/>
  <c r="J31" i="10"/>
  <c r="J55" i="10"/>
  <c r="J36" i="10"/>
  <c r="J39" i="10"/>
  <c r="J42" i="10"/>
  <c r="J48" i="10"/>
  <c r="J26" i="10"/>
  <c r="J29" i="10"/>
  <c r="J32" i="10"/>
  <c r="J35" i="10"/>
  <c r="J38" i="10"/>
  <c r="J41" i="10"/>
  <c r="J44" i="10"/>
  <c r="J47" i="10"/>
  <c r="J50" i="10"/>
  <c r="J53" i="10"/>
  <c r="J56" i="10"/>
  <c r="K26" i="9"/>
  <c r="G37" i="9"/>
  <c r="K37" i="9"/>
  <c r="G32" i="9"/>
  <c r="K27" i="9"/>
  <c r="K32" i="9"/>
  <c r="G38" i="9"/>
  <c r="K33" i="9"/>
  <c r="K38" i="9"/>
  <c r="G49" i="9"/>
  <c r="K49" i="9"/>
  <c r="K34" i="9"/>
  <c r="G34" i="9"/>
  <c r="G39" i="9"/>
  <c r="G44" i="9"/>
  <c r="G47" i="9"/>
  <c r="G27" i="9"/>
  <c r="K42" i="9"/>
  <c r="G48" i="9"/>
  <c r="K28" i="9"/>
  <c r="G28" i="9"/>
  <c r="G54" i="9"/>
  <c r="G24" i="9"/>
  <c r="G29" i="9"/>
  <c r="K39" i="9"/>
  <c r="K44" i="9"/>
  <c r="G55" i="9"/>
  <c r="K55" i="9"/>
  <c r="K47" i="9"/>
  <c r="G53" i="9"/>
  <c r="G33" i="9"/>
  <c r="K48" i="9"/>
  <c r="G40" i="9"/>
  <c r="K40" i="9"/>
  <c r="G45" i="9"/>
  <c r="G25" i="9"/>
  <c r="K25" i="9"/>
  <c r="G30" i="9"/>
  <c r="G35" i="9"/>
  <c r="K45" i="9"/>
  <c r="K50" i="9"/>
  <c r="K30" i="9"/>
  <c r="K35" i="9"/>
  <c r="K46" i="9"/>
  <c r="G46" i="9"/>
  <c r="G51" i="9"/>
  <c r="G56" i="9"/>
  <c r="K52" i="9"/>
  <c r="G52" i="9"/>
  <c r="G42" i="9"/>
  <c r="K43" i="9"/>
  <c r="G43" i="9"/>
  <c r="K53" i="9"/>
  <c r="G50" i="9"/>
  <c r="G31" i="9"/>
  <c r="K31" i="9"/>
  <c r="G36" i="9"/>
  <c r="G41" i="9"/>
  <c r="K51" i="9"/>
  <c r="K56" i="9"/>
  <c r="K24" i="9"/>
  <c r="K54" i="9"/>
  <c r="G27" i="8"/>
  <c r="G32" i="8"/>
  <c r="K27" i="8"/>
  <c r="K32" i="8"/>
  <c r="K43" i="8"/>
  <c r="G43" i="8"/>
  <c r="G48" i="8"/>
  <c r="G53" i="8"/>
  <c r="G28" i="8"/>
  <c r="K28" i="8"/>
  <c r="G33" i="8"/>
  <c r="G38" i="8"/>
  <c r="K48" i="8"/>
  <c r="K53" i="8"/>
  <c r="K33" i="8"/>
  <c r="K38" i="8"/>
  <c r="G49" i="8"/>
  <c r="K49" i="8"/>
  <c r="G54" i="8"/>
  <c r="K26" i="8"/>
  <c r="G47" i="8"/>
  <c r="K42" i="8"/>
  <c r="G44" i="8"/>
  <c r="K24" i="8"/>
  <c r="K29" i="8"/>
  <c r="G40" i="8"/>
  <c r="K40" i="8"/>
  <c r="G45" i="8"/>
  <c r="G50" i="8"/>
  <c r="G34" i="8"/>
  <c r="K34" i="8"/>
  <c r="G39" i="8"/>
  <c r="G24" i="8"/>
  <c r="G29" i="8"/>
  <c r="K39" i="8"/>
  <c r="K44" i="8"/>
  <c r="K55" i="8"/>
  <c r="G55" i="8"/>
  <c r="K25" i="8"/>
  <c r="G25" i="8"/>
  <c r="G30" i="8"/>
  <c r="G35" i="8"/>
  <c r="K45" i="8"/>
  <c r="K50" i="8"/>
  <c r="G52" i="8"/>
  <c r="K52" i="8"/>
  <c r="K30" i="8"/>
  <c r="K46" i="8"/>
  <c r="G46" i="8"/>
  <c r="G51" i="8"/>
  <c r="G56" i="8"/>
  <c r="K37" i="8"/>
  <c r="G37" i="8"/>
  <c r="G42" i="8"/>
  <c r="K47" i="8"/>
  <c r="K31" i="8"/>
  <c r="G31" i="8"/>
  <c r="G36" i="8"/>
  <c r="G41" i="8"/>
  <c r="K51" i="8"/>
  <c r="K56" i="8"/>
  <c r="K24" i="7"/>
  <c r="G24" i="7"/>
  <c r="G24" i="6"/>
  <c r="K24" i="6"/>
  <c r="K27" i="5"/>
  <c r="K54" i="5"/>
  <c r="K39" i="5"/>
  <c r="G39" i="5"/>
  <c r="G35" i="5"/>
  <c r="K45" i="5"/>
  <c r="G45" i="5"/>
  <c r="K30" i="5"/>
  <c r="K42" i="5"/>
  <c r="K51" i="5"/>
  <c r="K36" i="5"/>
  <c r="G36" i="5"/>
  <c r="K31" i="5"/>
  <c r="K34" i="5"/>
  <c r="K43" i="5"/>
  <c r="K46" i="5"/>
  <c r="K55" i="5"/>
  <c r="J26" i="5"/>
  <c r="J29" i="5"/>
  <c r="J32" i="5"/>
  <c r="J35" i="5"/>
  <c r="J38" i="5"/>
  <c r="J41" i="5"/>
  <c r="J44" i="5"/>
  <c r="J47" i="5"/>
  <c r="J50" i="5"/>
  <c r="J53" i="5"/>
  <c r="J56" i="5"/>
  <c r="K26" i="4"/>
  <c r="K35" i="4"/>
  <c r="K40" i="4"/>
  <c r="K44" i="4"/>
  <c r="K53" i="4"/>
  <c r="K36" i="4"/>
  <c r="K45" i="4"/>
  <c r="K39" i="4"/>
  <c r="K28" i="4"/>
  <c r="K37" i="4"/>
  <c r="K30" i="4"/>
  <c r="K46" i="4"/>
  <c r="K48" i="4"/>
  <c r="K41" i="4"/>
  <c r="K52" i="4"/>
  <c r="J26" i="4"/>
  <c r="J29" i="4"/>
  <c r="J32" i="4"/>
  <c r="J35" i="4"/>
  <c r="J38" i="4"/>
  <c r="J41" i="4"/>
  <c r="J44" i="4"/>
  <c r="J47" i="4"/>
  <c r="J50" i="4"/>
  <c r="J53" i="4"/>
  <c r="J56" i="4"/>
  <c r="J48" i="3"/>
  <c r="J45" i="3"/>
  <c r="J42" i="3"/>
  <c r="J27" i="3"/>
  <c r="J39" i="3"/>
  <c r="J36" i="3"/>
  <c r="J54" i="3"/>
  <c r="J56" i="3"/>
  <c r="J25" i="3"/>
  <c r="J28" i="3"/>
  <c r="J31" i="3"/>
  <c r="J34" i="3"/>
  <c r="J37" i="3"/>
  <c r="J40" i="3"/>
  <c r="J43" i="3"/>
  <c r="J46" i="3"/>
  <c r="J49" i="3"/>
  <c r="J52" i="3"/>
  <c r="J55" i="3"/>
  <c r="J26" i="3"/>
  <c r="J29" i="3"/>
  <c r="J32" i="3"/>
  <c r="J35" i="3"/>
  <c r="J38" i="3"/>
  <c r="J41" i="3"/>
  <c r="J44" i="3"/>
  <c r="J47" i="3"/>
  <c r="J50" i="3"/>
  <c r="J53" i="3"/>
  <c r="N50" i="5" l="1"/>
  <c r="N34" i="5"/>
  <c r="N49" i="5"/>
  <c r="N33" i="5"/>
  <c r="N48" i="5"/>
  <c r="N27" i="5"/>
  <c r="G30" i="5"/>
  <c r="N46" i="5"/>
  <c r="N43" i="5"/>
  <c r="G51" i="5"/>
  <c r="G44" i="5"/>
  <c r="G55" i="5"/>
  <c r="G47" i="5"/>
  <c r="N51" i="5"/>
  <c r="N26" i="5"/>
  <c r="G46" i="5"/>
  <c r="G26" i="5"/>
  <c r="N29" i="5"/>
  <c r="N39" i="5"/>
  <c r="K52" i="5"/>
  <c r="K28" i="5"/>
  <c r="N28" i="5" s="1"/>
  <c r="G48" i="5"/>
  <c r="G29" i="5"/>
  <c r="G49" i="5"/>
  <c r="K32" i="5"/>
  <c r="N54" i="5"/>
  <c r="N38" i="5"/>
  <c r="N55" i="5"/>
  <c r="N31" i="5"/>
  <c r="N47" i="5"/>
  <c r="G38" i="5"/>
  <c r="N53" i="5"/>
  <c r="K40" i="5"/>
  <c r="G31" i="5"/>
  <c r="G41" i="5"/>
  <c r="G34" i="5"/>
  <c r="N30" i="5"/>
  <c r="K37" i="5"/>
  <c r="L37" i="5" s="1"/>
  <c r="G25" i="5"/>
  <c r="G43" i="5"/>
  <c r="G33" i="5"/>
  <c r="G54" i="5"/>
  <c r="N42" i="5"/>
  <c r="N35" i="5"/>
  <c r="G50" i="5"/>
  <c r="N45" i="5"/>
  <c r="N44" i="5"/>
  <c r="G56" i="5"/>
  <c r="G27" i="5"/>
  <c r="N41" i="5"/>
  <c r="N25" i="5"/>
  <c r="N56" i="5"/>
  <c r="N36" i="5"/>
  <c r="N52" i="5"/>
  <c r="N32" i="5"/>
  <c r="N45" i="4"/>
  <c r="N29" i="4"/>
  <c r="N35" i="4"/>
  <c r="N56" i="4"/>
  <c r="N50" i="4"/>
  <c r="N34" i="4"/>
  <c r="N27" i="4"/>
  <c r="N49" i="4"/>
  <c r="N33" i="4"/>
  <c r="N47" i="4"/>
  <c r="N31" i="4"/>
  <c r="N44" i="4"/>
  <c r="N46" i="4"/>
  <c r="N28" i="4"/>
  <c r="N30" i="4"/>
  <c r="N40" i="4"/>
  <c r="N42" i="4"/>
  <c r="N26" i="4"/>
  <c r="N55" i="4"/>
  <c r="N41" i="4"/>
  <c r="N25" i="4"/>
  <c r="N32" i="4"/>
  <c r="N52" i="4"/>
  <c r="G40" i="4"/>
  <c r="N39" i="4"/>
  <c r="N54" i="4"/>
  <c r="N38" i="4"/>
  <c r="N43" i="4"/>
  <c r="N53" i="4"/>
  <c r="N37" i="4"/>
  <c r="N36" i="4"/>
  <c r="N51" i="4"/>
  <c r="N48" i="4"/>
  <c r="N43" i="3"/>
  <c r="N27" i="3"/>
  <c r="N50" i="3"/>
  <c r="N30" i="3"/>
  <c r="N29" i="3"/>
  <c r="N48" i="3"/>
  <c r="K54" i="3"/>
  <c r="L54" i="3" s="1"/>
  <c r="G47" i="3"/>
  <c r="N33" i="3"/>
  <c r="G44" i="3"/>
  <c r="N47" i="3"/>
  <c r="N54" i="3"/>
  <c r="N38" i="3"/>
  <c r="N53" i="3"/>
  <c r="N51" i="3"/>
  <c r="G28" i="3"/>
  <c r="K31" i="3"/>
  <c r="L55" i="3" s="1"/>
  <c r="N44" i="3"/>
  <c r="N28" i="3"/>
  <c r="N41" i="3"/>
  <c r="G39" i="3"/>
  <c r="G43" i="3"/>
  <c r="N39" i="3"/>
  <c r="N25" i="3"/>
  <c r="N46" i="3"/>
  <c r="N26" i="3"/>
  <c r="N56" i="3"/>
  <c r="N40" i="3"/>
  <c r="N45" i="3"/>
  <c r="N37" i="3"/>
  <c r="N32" i="3"/>
  <c r="G29" i="3"/>
  <c r="N55" i="3"/>
  <c r="N35" i="3"/>
  <c r="N34" i="3"/>
  <c r="N42" i="3"/>
  <c r="N49" i="3"/>
  <c r="G46" i="12"/>
  <c r="G47" i="12"/>
  <c r="G37" i="12"/>
  <c r="G28" i="12"/>
  <c r="G44" i="12"/>
  <c r="G39" i="12"/>
  <c r="G50" i="12"/>
  <c r="G40" i="12"/>
  <c r="G42" i="12"/>
  <c r="G43" i="12"/>
  <c r="G26" i="12"/>
  <c r="G32" i="12"/>
  <c r="G49" i="12"/>
  <c r="G45" i="12"/>
  <c r="G35" i="12"/>
  <c r="G24" i="12"/>
  <c r="G48" i="12"/>
  <c r="G31" i="12"/>
  <c r="G53" i="12"/>
  <c r="G27" i="12"/>
  <c r="G51" i="12"/>
  <c r="G31" i="10"/>
  <c r="G52" i="10"/>
  <c r="G38" i="10"/>
  <c r="G25" i="10"/>
  <c r="G34" i="10"/>
  <c r="G24" i="10"/>
  <c r="G44" i="10"/>
  <c r="G30" i="10"/>
  <c r="G32" i="10"/>
  <c r="G53" i="10"/>
  <c r="G45" i="10"/>
  <c r="G50" i="3"/>
  <c r="G27" i="3"/>
  <c r="G35" i="3"/>
  <c r="G38" i="3"/>
  <c r="G30" i="3"/>
  <c r="G40" i="3"/>
  <c r="G36" i="3"/>
  <c r="G26" i="3"/>
  <c r="G31" i="3"/>
  <c r="G49" i="3"/>
  <c r="G33" i="3"/>
  <c r="G32" i="3"/>
  <c r="G53" i="3"/>
  <c r="G52" i="3"/>
  <c r="G45" i="3"/>
  <c r="G25" i="3"/>
  <c r="G46" i="3"/>
  <c r="G34" i="3"/>
  <c r="G41" i="3"/>
  <c r="G56" i="3"/>
  <c r="G24" i="5"/>
  <c r="G24" i="3"/>
  <c r="G45" i="16"/>
  <c r="G35" i="16"/>
  <c r="G28" i="16"/>
  <c r="G33" i="16"/>
  <c r="G31" i="16"/>
  <c r="G37" i="16"/>
  <c r="G53" i="16"/>
  <c r="G36" i="16"/>
  <c r="G38" i="16"/>
  <c r="G40" i="16"/>
  <c r="G34" i="16"/>
  <c r="G50" i="16"/>
  <c r="G55" i="16"/>
  <c r="G43" i="16"/>
  <c r="G49" i="16"/>
  <c r="G42" i="16"/>
  <c r="G24" i="16"/>
  <c r="G30" i="16"/>
  <c r="G48" i="16"/>
  <c r="G29" i="16"/>
  <c r="K24" i="16"/>
  <c r="K60" i="16" s="1"/>
  <c r="G52" i="16"/>
  <c r="G46" i="16"/>
  <c r="G39" i="16"/>
  <c r="G27" i="16"/>
  <c r="G56" i="16"/>
  <c r="G26" i="16"/>
  <c r="G32" i="16"/>
  <c r="G54" i="16"/>
  <c r="G25" i="16"/>
  <c r="G44" i="16"/>
  <c r="G41" i="16"/>
  <c r="G34" i="17"/>
  <c r="G31" i="17"/>
  <c r="G46" i="17"/>
  <c r="K24" i="17"/>
  <c r="G33" i="17"/>
  <c r="G54" i="17"/>
  <c r="G55" i="17"/>
  <c r="G32" i="17"/>
  <c r="G35" i="17"/>
  <c r="G49" i="17"/>
  <c r="G47" i="17"/>
  <c r="G30" i="17"/>
  <c r="G29" i="17"/>
  <c r="G42" i="17"/>
  <c r="G25" i="17"/>
  <c r="G24" i="17"/>
  <c r="G27" i="17"/>
  <c r="G38" i="17"/>
  <c r="G37" i="17"/>
  <c r="G41" i="17"/>
  <c r="G50" i="17"/>
  <c r="K58" i="15"/>
  <c r="K61" i="15"/>
  <c r="K59" i="15"/>
  <c r="K60" i="15"/>
  <c r="K62" i="15"/>
  <c r="F62" i="15"/>
  <c r="F60" i="15"/>
  <c r="F58" i="15"/>
  <c r="F61" i="15"/>
  <c r="F59" i="15"/>
  <c r="K58" i="14"/>
  <c r="K61" i="14"/>
  <c r="K59" i="14"/>
  <c r="K62" i="14"/>
  <c r="K60" i="14"/>
  <c r="F62" i="14"/>
  <c r="F60" i="14"/>
  <c r="F58" i="14"/>
  <c r="F61" i="14"/>
  <c r="F59" i="14"/>
  <c r="F62" i="16"/>
  <c r="F60" i="16"/>
  <c r="F59" i="16"/>
  <c r="F58" i="16"/>
  <c r="F61" i="16"/>
  <c r="K58" i="17"/>
  <c r="K61" i="17"/>
  <c r="K60" i="17"/>
  <c r="K59" i="17"/>
  <c r="K62" i="17"/>
  <c r="F62" i="17"/>
  <c r="F60" i="17"/>
  <c r="F58" i="17"/>
  <c r="F61" i="17"/>
  <c r="F59" i="17"/>
  <c r="K58" i="12"/>
  <c r="K61" i="12"/>
  <c r="K59" i="12"/>
  <c r="K62" i="12"/>
  <c r="K60" i="12"/>
  <c r="F60" i="12"/>
  <c r="F58" i="12"/>
  <c r="F62" i="12"/>
  <c r="F61" i="12"/>
  <c r="F59" i="12"/>
  <c r="K61" i="11"/>
  <c r="K59" i="11"/>
  <c r="K58" i="11"/>
  <c r="K62" i="11"/>
  <c r="K60" i="11"/>
  <c r="F60" i="11"/>
  <c r="F58" i="11"/>
  <c r="F61" i="11"/>
  <c r="F59" i="11"/>
  <c r="F62" i="11"/>
  <c r="K61" i="10"/>
  <c r="K59" i="10"/>
  <c r="K62" i="10"/>
  <c r="K60" i="10"/>
  <c r="K58" i="10"/>
  <c r="F58" i="10"/>
  <c r="F60" i="10"/>
  <c r="F61" i="10"/>
  <c r="F59" i="10"/>
  <c r="F62" i="10"/>
  <c r="K61" i="9"/>
  <c r="K59" i="9"/>
  <c r="K62" i="9"/>
  <c r="K60" i="9"/>
  <c r="K58" i="9"/>
  <c r="F58" i="9"/>
  <c r="F61" i="9"/>
  <c r="F59" i="9"/>
  <c r="F62" i="9"/>
  <c r="F60" i="9"/>
  <c r="K59" i="8"/>
  <c r="K62" i="8"/>
  <c r="K61" i="8"/>
  <c r="K60" i="8"/>
  <c r="K58" i="8"/>
  <c r="F61" i="8"/>
  <c r="F59" i="8"/>
  <c r="F62" i="8"/>
  <c r="F58" i="8"/>
  <c r="F60" i="8"/>
  <c r="G27" i="6"/>
  <c r="G49" i="6"/>
  <c r="K60" i="7"/>
  <c r="K58" i="7"/>
  <c r="K61" i="7"/>
  <c r="K59" i="7"/>
  <c r="K62" i="7"/>
  <c r="G51" i="6"/>
  <c r="G43" i="6"/>
  <c r="G26" i="6"/>
  <c r="G44" i="6"/>
  <c r="G39" i="6"/>
  <c r="G28" i="6"/>
  <c r="G33" i="6"/>
  <c r="G37" i="6"/>
  <c r="G29" i="6"/>
  <c r="G45" i="6"/>
  <c r="G25" i="6"/>
  <c r="G31" i="6"/>
  <c r="G34" i="6"/>
  <c r="G48" i="6"/>
  <c r="G55" i="6"/>
  <c r="G52" i="6"/>
  <c r="G36" i="6"/>
  <c r="G30" i="6"/>
  <c r="G46" i="6"/>
  <c r="G47" i="6"/>
  <c r="G32" i="6"/>
  <c r="G53" i="6"/>
  <c r="G35" i="6"/>
  <c r="G56" i="6"/>
  <c r="G54" i="6"/>
  <c r="G41" i="6"/>
  <c r="K61" i="6"/>
  <c r="K59" i="6"/>
  <c r="K60" i="6"/>
  <c r="K62" i="6"/>
  <c r="K58" i="6"/>
  <c r="F58" i="6"/>
  <c r="F60" i="6"/>
  <c r="F62" i="6"/>
  <c r="F61" i="6"/>
  <c r="F59" i="6"/>
  <c r="G31" i="4"/>
  <c r="G41" i="4"/>
  <c r="G45" i="4"/>
  <c r="G30" i="4"/>
  <c r="G36" i="4"/>
  <c r="G32" i="4"/>
  <c r="G35" i="4"/>
  <c r="G26" i="4"/>
  <c r="G55" i="4"/>
  <c r="G37" i="4"/>
  <c r="G56" i="4"/>
  <c r="G51" i="4"/>
  <c r="G27" i="4"/>
  <c r="G53" i="4"/>
  <c r="G52" i="4"/>
  <c r="G47" i="4"/>
  <c r="G43" i="4"/>
  <c r="G38" i="4"/>
  <c r="G42" i="4"/>
  <c r="G28" i="4"/>
  <c r="G29" i="4"/>
  <c r="G44" i="4"/>
  <c r="G34" i="4"/>
  <c r="G33" i="4"/>
  <c r="G39" i="4"/>
  <c r="G49" i="4"/>
  <c r="G50" i="4"/>
  <c r="G25" i="4"/>
  <c r="G24" i="4"/>
  <c r="G54" i="4"/>
  <c r="G46" i="4"/>
  <c r="K24" i="4"/>
  <c r="L40" i="4" s="1"/>
  <c r="F60" i="5"/>
  <c r="F58" i="5"/>
  <c r="F62" i="5"/>
  <c r="F61" i="5"/>
  <c r="F59" i="5"/>
  <c r="F58" i="4"/>
  <c r="F61" i="4"/>
  <c r="F60" i="4"/>
  <c r="F59" i="4"/>
  <c r="F62" i="4"/>
  <c r="K62" i="3"/>
  <c r="F58" i="3"/>
  <c r="F61" i="3"/>
  <c r="F59" i="3"/>
  <c r="F62" i="3"/>
  <c r="F60" i="3"/>
  <c r="L50" i="10"/>
  <c r="L55" i="10"/>
  <c r="L25" i="10"/>
  <c r="L47" i="10"/>
  <c r="L39" i="10"/>
  <c r="L31" i="10"/>
  <c r="L32" i="10"/>
  <c r="L52" i="10"/>
  <c r="L45" i="10"/>
  <c r="L29" i="10"/>
  <c r="L28" i="10"/>
  <c r="L48" i="10"/>
  <c r="L51" i="10"/>
  <c r="L43" i="10"/>
  <c r="L35" i="10"/>
  <c r="L27" i="10"/>
  <c r="L40" i="10"/>
  <c r="L56" i="10"/>
  <c r="L46" i="10"/>
  <c r="L30" i="10"/>
  <c r="L38" i="10"/>
  <c r="L53" i="10"/>
  <c r="L37" i="10"/>
  <c r="L44" i="10"/>
  <c r="L34" i="10"/>
  <c r="L49" i="10"/>
  <c r="L41" i="10"/>
  <c r="L33" i="10"/>
  <c r="L36" i="10"/>
  <c r="L54" i="10"/>
  <c r="L42" i="10"/>
  <c r="L26" i="10"/>
  <c r="L30" i="3"/>
  <c r="L51" i="3"/>
  <c r="L27" i="7"/>
  <c r="L42" i="7"/>
  <c r="L48" i="7"/>
  <c r="L26" i="7"/>
  <c r="L55" i="7"/>
  <c r="L31" i="7"/>
  <c r="L35" i="7"/>
  <c r="L33" i="7"/>
  <c r="L36" i="7"/>
  <c r="L50" i="7"/>
  <c r="L37" i="7"/>
  <c r="L41" i="7"/>
  <c r="L56" i="7"/>
  <c r="L47" i="7"/>
  <c r="L40" i="7"/>
  <c r="L25" i="7"/>
  <c r="L32" i="7"/>
  <c r="L44" i="7"/>
  <c r="L43" i="7"/>
  <c r="L30" i="7"/>
  <c r="L53" i="7"/>
  <c r="L49" i="7"/>
  <c r="L34" i="7"/>
  <c r="L46" i="7"/>
  <c r="L52" i="7"/>
  <c r="L39" i="7"/>
  <c r="L51" i="7"/>
  <c r="L38" i="7"/>
  <c r="L45" i="7"/>
  <c r="L28" i="7"/>
  <c r="L54" i="7"/>
  <c r="L29" i="7"/>
  <c r="L37" i="16"/>
  <c r="L39" i="16"/>
  <c r="L41" i="16"/>
  <c r="L53" i="16"/>
  <c r="L26" i="16"/>
  <c r="L27" i="16"/>
  <c r="L34" i="16"/>
  <c r="L50" i="16"/>
  <c r="L32" i="16"/>
  <c r="L46" i="16"/>
  <c r="L30" i="16"/>
  <c r="L44" i="16"/>
  <c r="L42" i="16"/>
  <c r="L54" i="16"/>
  <c r="L33" i="6"/>
  <c r="L46" i="6"/>
  <c r="L44" i="6"/>
  <c r="L42" i="6"/>
  <c r="L48" i="6"/>
  <c r="L36" i="6"/>
  <c r="L56" i="6"/>
  <c r="L30" i="6"/>
  <c r="L47" i="6"/>
  <c r="L32" i="6"/>
  <c r="L54" i="6"/>
  <c r="L35" i="6"/>
  <c r="L55" i="6"/>
  <c r="L43" i="6"/>
  <c r="L34" i="6"/>
  <c r="L31" i="6"/>
  <c r="L45" i="6"/>
  <c r="L29" i="6"/>
  <c r="L39" i="6"/>
  <c r="L37" i="6"/>
  <c r="L40" i="6"/>
  <c r="L51" i="6"/>
  <c r="L52" i="6"/>
  <c r="L28" i="6"/>
  <c r="L49" i="6"/>
  <c r="L27" i="6"/>
  <c r="L53" i="6"/>
  <c r="L50" i="6"/>
  <c r="L26" i="6"/>
  <c r="L38" i="6"/>
  <c r="L25" i="6"/>
  <c r="L41" i="6"/>
  <c r="L42" i="17"/>
  <c r="L33" i="17"/>
  <c r="L50" i="17"/>
  <c r="L54" i="17"/>
  <c r="L26" i="17"/>
  <c r="L37" i="17"/>
  <c r="L28" i="17"/>
  <c r="L45" i="17"/>
  <c r="L40" i="17"/>
  <c r="L52" i="17"/>
  <c r="L46" i="17"/>
  <c r="L29" i="17"/>
  <c r="L24" i="17"/>
  <c r="L34" i="17"/>
  <c r="L41" i="17"/>
  <c r="L35" i="17"/>
  <c r="L55" i="17"/>
  <c r="L43" i="17"/>
  <c r="L25" i="17"/>
  <c r="L32" i="17"/>
  <c r="L36" i="17"/>
  <c r="L30" i="17"/>
  <c r="L53" i="17"/>
  <c r="L44" i="17"/>
  <c r="L27" i="17"/>
  <c r="L49" i="17"/>
  <c r="L56" i="17"/>
  <c r="L48" i="17"/>
  <c r="L47" i="17"/>
  <c r="L39" i="17"/>
  <c r="L51" i="17"/>
  <c r="L38" i="17"/>
  <c r="L31" i="17"/>
  <c r="L30" i="14"/>
  <c r="L51" i="14"/>
  <c r="L35" i="15"/>
  <c r="L31" i="15"/>
  <c r="L32" i="15"/>
  <c r="L45" i="15"/>
  <c r="L28" i="15"/>
  <c r="L29" i="15"/>
  <c r="L26" i="15"/>
  <c r="L24" i="15"/>
  <c r="L46" i="15"/>
  <c r="L47" i="15"/>
  <c r="L30" i="15"/>
  <c r="L25" i="15"/>
  <c r="L52" i="15"/>
  <c r="L38" i="15"/>
  <c r="L50" i="15"/>
  <c r="L54" i="15"/>
  <c r="L44" i="15"/>
  <c r="L27" i="15"/>
  <c r="L56" i="15"/>
  <c r="L55" i="15"/>
  <c r="L49" i="15"/>
  <c r="L34" i="15"/>
  <c r="L43" i="15"/>
  <c r="L51" i="15"/>
  <c r="L37" i="15"/>
  <c r="L33" i="15"/>
  <c r="L36" i="15"/>
  <c r="L40" i="15"/>
  <c r="L42" i="15"/>
  <c r="L53" i="15"/>
  <c r="L41" i="15"/>
  <c r="L39" i="15"/>
  <c r="L48" i="15"/>
  <c r="L41" i="14"/>
  <c r="L40" i="14"/>
  <c r="L43" i="14"/>
  <c r="L38" i="14"/>
  <c r="L53" i="14"/>
  <c r="L47" i="14"/>
  <c r="L35" i="14"/>
  <c r="L54" i="14"/>
  <c r="L33" i="14"/>
  <c r="L42" i="14"/>
  <c r="L36" i="14"/>
  <c r="L56" i="14"/>
  <c r="L48" i="14"/>
  <c r="L24" i="14"/>
  <c r="L45" i="14"/>
  <c r="L34" i="14"/>
  <c r="L50" i="14"/>
  <c r="L37" i="14"/>
  <c r="L39" i="14"/>
  <c r="L28" i="14"/>
  <c r="L31" i="14"/>
  <c r="L25" i="14"/>
  <c r="L29" i="14"/>
  <c r="L46" i="14"/>
  <c r="L44" i="14"/>
  <c r="L32" i="14"/>
  <c r="L26" i="14"/>
  <c r="L55" i="14"/>
  <c r="L49" i="14"/>
  <c r="L27" i="14"/>
  <c r="L52" i="14"/>
  <c r="L33" i="12"/>
  <c r="L44" i="12"/>
  <c r="L31" i="12"/>
  <c r="L29" i="12"/>
  <c r="L53" i="5"/>
  <c r="L46" i="12"/>
  <c r="L53" i="12"/>
  <c r="L34" i="12"/>
  <c r="L47" i="12"/>
  <c r="L28" i="12"/>
  <c r="L54" i="12"/>
  <c r="L37" i="12"/>
  <c r="L49" i="12"/>
  <c r="L55" i="12"/>
  <c r="L51" i="12"/>
  <c r="L42" i="12"/>
  <c r="L39" i="12"/>
  <c r="L52" i="12"/>
  <c r="L40" i="12"/>
  <c r="L38" i="12"/>
  <c r="L35" i="12"/>
  <c r="L26" i="12"/>
  <c r="L50" i="12"/>
  <c r="L27" i="12"/>
  <c r="L25" i="12"/>
  <c r="L41" i="12"/>
  <c r="L36" i="12"/>
  <c r="L32" i="12"/>
  <c r="L48" i="12"/>
  <c r="L43" i="12"/>
  <c r="L56" i="12"/>
  <c r="L24" i="12"/>
  <c r="L45" i="12"/>
  <c r="L30" i="12"/>
  <c r="L38" i="11"/>
  <c r="L28" i="11"/>
  <c r="L39" i="11"/>
  <c r="L27" i="11"/>
  <c r="L24" i="11"/>
  <c r="L51" i="11"/>
  <c r="L46" i="11"/>
  <c r="L26" i="11"/>
  <c r="L54" i="11"/>
  <c r="L32" i="11"/>
  <c r="L41" i="11"/>
  <c r="L30" i="11"/>
  <c r="L43" i="11"/>
  <c r="L49" i="11"/>
  <c r="L36" i="11"/>
  <c r="L55" i="11"/>
  <c r="L31" i="11"/>
  <c r="L42" i="11"/>
  <c r="L44" i="11"/>
  <c r="L33" i="11"/>
  <c r="L56" i="11"/>
  <c r="L53" i="11"/>
  <c r="L29" i="11"/>
  <c r="L40" i="11"/>
  <c r="L35" i="11"/>
  <c r="L48" i="11"/>
  <c r="L52" i="11"/>
  <c r="L25" i="11"/>
  <c r="L50" i="11"/>
  <c r="L45" i="11"/>
  <c r="L37" i="11"/>
  <c r="L47" i="11"/>
  <c r="L34" i="11"/>
  <c r="L24" i="10"/>
  <c r="L28" i="9"/>
  <c r="L50" i="9"/>
  <c r="L45" i="9"/>
  <c r="L32" i="9"/>
  <c r="L25" i="9"/>
  <c r="L41" i="9"/>
  <c r="L27" i="9"/>
  <c r="L54" i="9"/>
  <c r="L56" i="9"/>
  <c r="L52" i="9"/>
  <c r="L44" i="9"/>
  <c r="L24" i="9"/>
  <c r="L51" i="9"/>
  <c r="L39" i="9"/>
  <c r="L37" i="9"/>
  <c r="L48" i="9"/>
  <c r="L43" i="9"/>
  <c r="L47" i="9"/>
  <c r="L26" i="9"/>
  <c r="L53" i="9"/>
  <c r="L38" i="9"/>
  <c r="L42" i="9"/>
  <c r="L55" i="9"/>
  <c r="L31" i="9"/>
  <c r="L46" i="9"/>
  <c r="L29" i="9"/>
  <c r="L34" i="9"/>
  <c r="L36" i="9"/>
  <c r="L30" i="9"/>
  <c r="L33" i="9"/>
  <c r="L40" i="9"/>
  <c r="L35" i="9"/>
  <c r="L49" i="9"/>
  <c r="L26" i="8"/>
  <c r="L41" i="8"/>
  <c r="L35" i="8"/>
  <c r="L55" i="8"/>
  <c r="L43" i="8"/>
  <c r="L36" i="8"/>
  <c r="L45" i="8"/>
  <c r="L56" i="8"/>
  <c r="L51" i="8"/>
  <c r="L49" i="8"/>
  <c r="L40" i="8"/>
  <c r="L31" i="8"/>
  <c r="L44" i="8"/>
  <c r="L38" i="8"/>
  <c r="L32" i="8"/>
  <c r="L47" i="8"/>
  <c r="L30" i="8"/>
  <c r="L39" i="8"/>
  <c r="L29" i="8"/>
  <c r="L33" i="8"/>
  <c r="L27" i="8"/>
  <c r="L37" i="8"/>
  <c r="L50" i="8"/>
  <c r="L42" i="8"/>
  <c r="L54" i="8"/>
  <c r="L28" i="8"/>
  <c r="L34" i="8"/>
  <c r="L25" i="8"/>
  <c r="L46" i="8"/>
  <c r="L52" i="8"/>
  <c r="L24" i="8"/>
  <c r="L53" i="8"/>
  <c r="L48" i="8"/>
  <c r="L24" i="7"/>
  <c r="L24" i="6"/>
  <c r="L50" i="5"/>
  <c r="L43" i="5"/>
  <c r="L27" i="5"/>
  <c r="L47" i="5"/>
  <c r="L44" i="4"/>
  <c r="L53" i="4"/>
  <c r="N37" i="5" l="1"/>
  <c r="L40" i="5"/>
  <c r="L25" i="5"/>
  <c r="L51" i="5"/>
  <c r="L30" i="5"/>
  <c r="L32" i="5"/>
  <c r="L54" i="5"/>
  <c r="L48" i="5"/>
  <c r="L31" i="5"/>
  <c r="L42" i="5"/>
  <c r="K60" i="5"/>
  <c r="N40" i="5"/>
  <c r="L46" i="5"/>
  <c r="L44" i="5"/>
  <c r="L34" i="5"/>
  <c r="K62" i="5"/>
  <c r="L28" i="5"/>
  <c r="K58" i="5"/>
  <c r="L36" i="5"/>
  <c r="L45" i="5"/>
  <c r="K59" i="5"/>
  <c r="L38" i="5"/>
  <c r="L29" i="5"/>
  <c r="L52" i="5"/>
  <c r="L49" i="5"/>
  <c r="L35" i="5"/>
  <c r="K61" i="5"/>
  <c r="L24" i="5"/>
  <c r="L41" i="5"/>
  <c r="L39" i="5"/>
  <c r="L33" i="5"/>
  <c r="L26" i="5"/>
  <c r="L55" i="5"/>
  <c r="L56" i="5"/>
  <c r="L51" i="4"/>
  <c r="N24" i="4"/>
  <c r="L52" i="4"/>
  <c r="L29" i="4"/>
  <c r="K59" i="3"/>
  <c r="L37" i="3"/>
  <c r="L45" i="3"/>
  <c r="L49" i="3"/>
  <c r="L28" i="3"/>
  <c r="L53" i="3"/>
  <c r="L29" i="3"/>
  <c r="L40" i="3"/>
  <c r="L35" i="3"/>
  <c r="L42" i="3"/>
  <c r="L27" i="3"/>
  <c r="L43" i="3"/>
  <c r="K58" i="3"/>
  <c r="L26" i="3"/>
  <c r="L41" i="3"/>
  <c r="K60" i="3"/>
  <c r="N31" i="3"/>
  <c r="L36" i="3"/>
  <c r="L44" i="3"/>
  <c r="L31" i="3"/>
  <c r="K61" i="3"/>
  <c r="L50" i="3"/>
  <c r="L56" i="3"/>
  <c r="L46" i="3"/>
  <c r="L39" i="3"/>
  <c r="L32" i="3"/>
  <c r="L34" i="3"/>
  <c r="L38" i="3"/>
  <c r="L25" i="3"/>
  <c r="L47" i="3"/>
  <c r="L24" i="3"/>
  <c r="L48" i="3"/>
  <c r="L52" i="3"/>
  <c r="L33" i="3"/>
  <c r="L27" i="4"/>
  <c r="L39" i="4"/>
  <c r="L26" i="4"/>
  <c r="L33" i="4"/>
  <c r="L28" i="4"/>
  <c r="L42" i="4"/>
  <c r="L31" i="4"/>
  <c r="K58" i="4"/>
  <c r="L24" i="16"/>
  <c r="L48" i="16"/>
  <c r="L38" i="16"/>
  <c r="L56" i="16"/>
  <c r="L25" i="16"/>
  <c r="L55" i="16"/>
  <c r="L28" i="16"/>
  <c r="L36" i="16"/>
  <c r="L43" i="16"/>
  <c r="L47" i="16"/>
  <c r="L52" i="16"/>
  <c r="L45" i="16"/>
  <c r="L33" i="16"/>
  <c r="L31" i="16"/>
  <c r="L29" i="16"/>
  <c r="L40" i="16"/>
  <c r="L49" i="16"/>
  <c r="L35" i="16"/>
  <c r="K59" i="16"/>
  <c r="K58" i="16"/>
  <c r="K62" i="16"/>
  <c r="K61" i="16"/>
  <c r="K62" i="4"/>
  <c r="K59" i="4"/>
  <c r="L50" i="4"/>
  <c r="L37" i="4"/>
  <c r="L46" i="4"/>
  <c r="K60" i="4"/>
  <c r="K61" i="4"/>
  <c r="L45" i="4"/>
  <c r="L34" i="4"/>
  <c r="L36" i="4"/>
  <c r="L35" i="4"/>
  <c r="L43" i="4"/>
  <c r="L48" i="4"/>
  <c r="L38" i="4"/>
  <c r="L24" i="4"/>
  <c r="L56" i="4"/>
  <c r="L30" i="4"/>
  <c r="L55" i="4"/>
  <c r="L47" i="4"/>
  <c r="L25" i="4"/>
  <c r="L54" i="4"/>
  <c r="L49" i="4"/>
  <c r="L32" i="4"/>
  <c r="L41" i="4"/>
</calcChain>
</file>

<file path=xl/sharedStrings.xml><?xml version="1.0" encoding="utf-8"?>
<sst xmlns="http://schemas.openxmlformats.org/spreadsheetml/2006/main" count="2150" uniqueCount="252">
  <si>
    <t>ID PILAR</t>
  </si>
  <si>
    <t>PILAR</t>
  </si>
  <si>
    <t>ID SUBPILAR</t>
  </si>
  <si>
    <t>SUBPILAR</t>
  </si>
  <si>
    <t>ID INDICADOR</t>
  </si>
  <si>
    <t>INDICADOR</t>
  </si>
  <si>
    <t>CONNOTACIÓN</t>
  </si>
  <si>
    <t>IMPUTADO</t>
  </si>
  <si>
    <t>EDU</t>
  </si>
  <si>
    <t>Educación</t>
  </si>
  <si>
    <t>EDU-1</t>
  </si>
  <si>
    <t>Acceso a la educación</t>
  </si>
  <si>
    <t>EDU-1-1</t>
  </si>
  <si>
    <t>Cobertura neta en preescolar</t>
  </si>
  <si>
    <t>Positiva</t>
  </si>
  <si>
    <t>NO</t>
  </si>
  <si>
    <t>EDU-1-2</t>
  </si>
  <si>
    <t>Cobertura neta en transición</t>
  </si>
  <si>
    <t>EDU-1-3</t>
  </si>
  <si>
    <t>Cobertura neta en primaria</t>
  </si>
  <si>
    <t>EDU-1-4</t>
  </si>
  <si>
    <t>Cobertura neta en secundaria</t>
  </si>
  <si>
    <t>EDU-1-5</t>
  </si>
  <si>
    <t>Cobertura neta en media</t>
  </si>
  <si>
    <t>EDU-1-6</t>
  </si>
  <si>
    <t>Cobertura bruta en formación técnica y tecnológica</t>
  </si>
  <si>
    <t>EDU-1-7</t>
  </si>
  <si>
    <t>Cobertura bruta en formación universitaria </t>
  </si>
  <si>
    <t>EDU-1-8</t>
  </si>
  <si>
    <t>Cobertura bruta en formación posgrado</t>
  </si>
  <si>
    <t>EDU-1-9</t>
  </si>
  <si>
    <t>Deserción en educación transición</t>
  </si>
  <si>
    <t>Negativa</t>
  </si>
  <si>
    <t>EDU-1-10</t>
  </si>
  <si>
    <t>Deserción en educación primaria</t>
  </si>
  <si>
    <t>EDU-1-11</t>
  </si>
  <si>
    <t>Deserción en educación secundaria</t>
  </si>
  <si>
    <t>EDU-1-12</t>
  </si>
  <si>
    <t>Deserción en educación media</t>
  </si>
  <si>
    <t>EDU-2</t>
  </si>
  <si>
    <t xml:space="preserve">Alfabetización y logros </t>
  </si>
  <si>
    <t>EDU-2-1</t>
  </si>
  <si>
    <t>Tasa de analfabetismo</t>
  </si>
  <si>
    <t>EDU-2-2</t>
  </si>
  <si>
    <t>Tasa de analfabetismo en edad temprana</t>
  </si>
  <si>
    <t>EDU-2-3</t>
  </si>
  <si>
    <t>Máximo nivel educativo alcanzado: primaria</t>
  </si>
  <si>
    <t>EDU-2-4</t>
  </si>
  <si>
    <t>Máximo nivel educativo alcanzado: secundaria</t>
  </si>
  <si>
    <t>EDU-2-5</t>
  </si>
  <si>
    <t>Máximo nivel educativo alcanzado: media</t>
  </si>
  <si>
    <t>EDU-2-6</t>
  </si>
  <si>
    <t>Graduados en formación técnica y tecnológico</t>
  </si>
  <si>
    <t>EDU-2-7</t>
  </si>
  <si>
    <t>Graduados en formación universitaria</t>
  </si>
  <si>
    <t>EDU-2-8</t>
  </si>
  <si>
    <t>Graduados en posgrado</t>
  </si>
  <si>
    <t>EDU-3</t>
  </si>
  <si>
    <t>Calidad</t>
  </si>
  <si>
    <t>EDU-3-1</t>
  </si>
  <si>
    <t>Puntaje pruebas Saber 11</t>
  </si>
  <si>
    <t>EDU-3-2</t>
  </si>
  <si>
    <t>Puntaje pruebas Saber Pro</t>
  </si>
  <si>
    <t>FICHA TECNICA INDICADOR</t>
  </si>
  <si>
    <t xml:space="preserve">Educación </t>
  </si>
  <si>
    <t xml:space="preserve">Acceso a la educación </t>
  </si>
  <si>
    <t>OBJETIVO</t>
  </si>
  <si>
    <t>Utilizar este indicador para evaluar el acceso igualitario a la educación preescolar, asegurando que tanto mujeres como hombres tengan oportunidades equitativas para acceder y beneficiarse de esta etapa crucial de la educación. Este enfoque busca cerrar las brechas de género al identificar posibles disparidades en el acceso a la educación primaria, promoviendo políticas y prácticas que garanticen la igualdad de oportunidades y contribuyan a un desarrollo educativo equitativo para todas las personas, independientemente de su género.</t>
  </si>
  <si>
    <t>VARIABLE</t>
  </si>
  <si>
    <t>Número de mujeres matriculadas en preescolar y número de hombres matriculados en preescolar</t>
  </si>
  <si>
    <t>FORMULA</t>
  </si>
  <si>
    <t>INTERPRETACIÓN</t>
  </si>
  <si>
    <t>FUENTE Y AÑO DE INFORMACIÓN</t>
  </si>
  <si>
    <t>Ministerio de Educación Nacional - MEN</t>
  </si>
  <si>
    <t>FILTRO</t>
  </si>
  <si>
    <t>Hombres y mujeres matriculados en preescolar</t>
  </si>
  <si>
    <t>Connotación</t>
  </si>
  <si>
    <t>RESULTADOS</t>
  </si>
  <si>
    <t>CÓDIGO DEPARTAMENTO</t>
  </si>
  <si>
    <t>Departamento</t>
  </si>
  <si>
    <t>Mujeres</t>
  </si>
  <si>
    <t>Hombres</t>
  </si>
  <si>
    <t>Brecha</t>
  </si>
  <si>
    <t>Brecha absoluta</t>
  </si>
  <si>
    <t>Posición brecha absoluta</t>
  </si>
  <si>
    <t>Capacidad agregada</t>
  </si>
  <si>
    <t>Factor ponderador</t>
  </si>
  <si>
    <t>Posición factor ponderador</t>
  </si>
  <si>
    <t xml:space="preserve">Brecha ponderada </t>
  </si>
  <si>
    <t>Posición brecha ponderada</t>
  </si>
  <si>
    <t xml:space="preserve">Antioquia </t>
  </si>
  <si>
    <t xml:space="preserve">Atlántico </t>
  </si>
  <si>
    <t xml:space="preserve">Bogotá, D.C. </t>
  </si>
  <si>
    <t xml:space="preserve">Bolívar </t>
  </si>
  <si>
    <t xml:space="preserve">Boyacá </t>
  </si>
  <si>
    <t xml:space="preserve">Caldas </t>
  </si>
  <si>
    <t xml:space="preserve">Caquetá </t>
  </si>
  <si>
    <t xml:space="preserve">Cauca </t>
  </si>
  <si>
    <t xml:space="preserve">Cesar </t>
  </si>
  <si>
    <t xml:space="preserve">Córdoba </t>
  </si>
  <si>
    <t xml:space="preserve">Cundinamarca </t>
  </si>
  <si>
    <t xml:space="preserve">Chocó </t>
  </si>
  <si>
    <t xml:space="preserve">Huila </t>
  </si>
  <si>
    <t xml:space="preserve">La Guajira </t>
  </si>
  <si>
    <t xml:space="preserve">Magdalena </t>
  </si>
  <si>
    <t xml:space="preserve">Meta </t>
  </si>
  <si>
    <t xml:space="preserve">Nariño </t>
  </si>
  <si>
    <t xml:space="preserve">Norte de Santander </t>
  </si>
  <si>
    <t xml:space="preserve">Risaralda </t>
  </si>
  <si>
    <t xml:space="preserve">Santander </t>
  </si>
  <si>
    <t xml:space="preserve">Sucre </t>
  </si>
  <si>
    <t xml:space="preserve">Tolima </t>
  </si>
  <si>
    <t xml:space="preserve">Valle del Cauca </t>
  </si>
  <si>
    <t xml:space="preserve">Arauca </t>
  </si>
  <si>
    <t xml:space="preserve">Casanare </t>
  </si>
  <si>
    <t xml:space="preserve">Putumayo </t>
  </si>
  <si>
    <t>San Andrés</t>
  </si>
  <si>
    <t xml:space="preserve">Amazonas </t>
  </si>
  <si>
    <t xml:space="preserve">Guainía </t>
  </si>
  <si>
    <t xml:space="preserve">Guaviare </t>
  </si>
  <si>
    <t xml:space="preserve">Vaupés </t>
  </si>
  <si>
    <t xml:space="preserve">Vichada </t>
  </si>
  <si>
    <t>ESTADÍSTICAS DESCRIPTIVAS</t>
  </si>
  <si>
    <t>PROMEDIO</t>
  </si>
  <si>
    <t>NA</t>
  </si>
  <si>
    <t>DESVIACIOÓN ESTANDAR</t>
  </si>
  <si>
    <t>VARIANZA</t>
  </si>
  <si>
    <t>MÁXIMO</t>
  </si>
  <si>
    <t>MINIMO</t>
  </si>
  <si>
    <t>OBSERVACIONES</t>
  </si>
  <si>
    <t>Utilizar este indicador para evaluar el acceso igualitario a la educación transición, asegurando que tanto mujeres como hombres tengan oportunidades equitativas para acceder y beneficiarse de esta etapa crucial de la educación. Este enfoque busca cerrar las brechas de género al identificar posibles disparidades en el acceso a la educación primaria, promoviendo políticas y prácticas que garanticen la igualdad de oportunidades y contribuyan a un desarrollo educativo equitativo para todas las personas, independientemente de su género.</t>
  </si>
  <si>
    <t>Número de mujeres matriculadas en transición y número de hombres matriculados en transición</t>
  </si>
  <si>
    <t>Hombres y mujeres matriculados en transición</t>
  </si>
  <si>
    <t xml:space="preserve">Cobertura neta en primaria </t>
  </si>
  <si>
    <t>Utilizar este indicador para evaluar el acceso igualitario a la educación primaria, asegurando que tanto mujeres como hombres tengan oportunidades equitativas para acceder y beneficiarse de esta etapa crucial de la educación. Este enfoque busca cerrar las brechas de género al identificar posibles disparidades en el acceso a la educación primaria, promoviendo políticas y prácticas que garanticen la igualdad de oportunidades y contribuyan a un desarrollo educativo equitativo para todas las personas, independientemente de su género.</t>
  </si>
  <si>
    <t>Número de mujeres matriculadas en primaria y número de hombres matriculados en primaria</t>
  </si>
  <si>
    <t>Hombres y mujeres matriculados en primaria</t>
  </si>
  <si>
    <t>Utilizar este indicador para evaluar las oportunidades educativas tanto para hombres como mujeres en niveles secundarios, reconociendo su impacto directo en las perspectivas futuras de ambos géneros. Este enfoque busca cerrar las brechas de género al identificar y abordar posibles disparidades en el acceso y la calidad de la educación secundaria, garantizando que las políticas y medidas implementadas fomenten igualdad de oportunidades y contribuyan a un desarrollo educativo equitativo, promoviendo así un futuro más justo e inclusivo para todas las personas.</t>
  </si>
  <si>
    <t>Número de mujeres matriculadas en secundaria y número de hombres en secundaria</t>
  </si>
  <si>
    <t>Hombres y mujeres matriculados en secundaria</t>
  </si>
  <si>
    <t>Utilizar este indicador para evaluar y comprender la brecha de género en el acceso a la educación media. Este enfoque busca cerrar las brechas de género al destacar las diferencias en el acceso a la educación secundaria, permitiendo así orientar políticas y medidas que promuevan la igualdad de oportunidades educativas para mujeres y hombres.</t>
  </si>
  <si>
    <t>Número de mujeres matriculadas en media y número de hombres matriculados en media</t>
  </si>
  <si>
    <t>Hombres y mujeres matriculados en media</t>
  </si>
  <si>
    <t>Utilizar este indicador para evaluar y entender la brecha de género en el acceso a la educación técnica y tecnológica.  Este enfoque busca cerrar las brechas de género al destacar las diferencias en el acceso a la educación técnica y tecnóloga, permitiendo orientar políticas y acciones que promuevan la igualdad de oportunidades educativas entre mujeres y hombres.</t>
  </si>
  <si>
    <t>Número de mujeres matriculadas en el nivel técnico y tecnólogo por cada mil mujeres en el territorio y número de hombres matriculados en el nivel técnico y tecnólogo por cada mil hombres en el territorio</t>
  </si>
  <si>
    <t>Ministerio de Educación Nacional - SNIES</t>
  </si>
  <si>
    <t>Nivel de formación: Formación técnica profesional y Tecnológico</t>
  </si>
  <si>
    <t>Antioquia</t>
  </si>
  <si>
    <t>Atlántico</t>
  </si>
  <si>
    <t>Bogotá D.C.</t>
  </si>
  <si>
    <t>Bolívar</t>
  </si>
  <si>
    <t>Boyacá</t>
  </si>
  <si>
    <t>Caldas</t>
  </si>
  <si>
    <t>Caquetá</t>
  </si>
  <si>
    <t>Cauca</t>
  </si>
  <si>
    <t>Cesar</t>
  </si>
  <si>
    <t>Córdoba</t>
  </si>
  <si>
    <t>Cundinamarca</t>
  </si>
  <si>
    <t>Chocó</t>
  </si>
  <si>
    <t>Huila</t>
  </si>
  <si>
    <t>La Guajira</t>
  </si>
  <si>
    <t>Magdalena</t>
  </si>
  <si>
    <t>Meta</t>
  </si>
  <si>
    <t>Nariño</t>
  </si>
  <si>
    <t>Norte de Santander</t>
  </si>
  <si>
    <t>Quindío</t>
  </si>
  <si>
    <t>Risaralda</t>
  </si>
  <si>
    <t>Santander</t>
  </si>
  <si>
    <t>Sucre</t>
  </si>
  <si>
    <t>Tolima</t>
  </si>
  <si>
    <t>Valle del Cauca</t>
  </si>
  <si>
    <t>Arauca</t>
  </si>
  <si>
    <t>Casanare</t>
  </si>
  <si>
    <t>Putumayo</t>
  </si>
  <si>
    <t>Amazonas</t>
  </si>
  <si>
    <t>Guainía</t>
  </si>
  <si>
    <t>Guaviare</t>
  </si>
  <si>
    <t>Vaupés</t>
  </si>
  <si>
    <t>Vichada</t>
  </si>
  <si>
    <t>Utilizar este indicador para evaluar y comprender la brecha de género en el acceso a la educación superior, con la finalidad de identificar posibles disparidades que favorezcan a un género sobre otro. Este enfoque busca cerrar las brechas de género al resaltar las diferencias en el acceso a la educación universitaria, permitiendo orientar políticas y medidas que fomenten la igualdad de oportunidades educativas entre mujeres y hombres.</t>
  </si>
  <si>
    <t>Número de mujeres matriculadas en pregrado universitario y número de hombres matriculados en pregrado universitario</t>
  </si>
  <si>
    <t>Nivel de formación: Universitario</t>
  </si>
  <si>
    <t>Archipiélago de San Andrés, Providencia y Santa Catalina</t>
  </si>
  <si>
    <t>Utilizar este indicador para evaluar y comprender la brecha de género en el acceso a la educación superior de nivel posgrado, con la finalidad de identificar posibles disparidades que favorezcan a un género sobre otro. Este enfoque busca cerrar las brechas de género al resaltar las diferencias en el acceso a la educación posgraduada, permitiendo orientar políticas y medidas que fomenten la igualdad de oportunidades educativas entre mujeres y hombres.</t>
  </si>
  <si>
    <t>Número de mujeres matriculadas en posgrado y número de hombres matriculados en posgrado</t>
  </si>
  <si>
    <t>Nivel académico: Posgrado</t>
  </si>
  <si>
    <t>-</t>
  </si>
  <si>
    <t>Utilizar este indicador para evaluar y comprender la brecha de género en la deserción en la educación primaria transición, con la finalidad de identificar posibles disparidades que favorezcan a un género sobre otro. Este enfoque busca cerrar las brechas de género al resaltar las diferencias en el acceso y continuidad a la educación, permitiendo orientar políticas y medidas que fomenten la igualdad de oportunidades educativas entre mujeres y hombres.</t>
  </si>
  <si>
    <t>Número de mujeres desertoras en transición por cada 1.000 mujeres en el territorio y número de hombres desertores en transición por cada 1.000 hombres en el territorio</t>
  </si>
  <si>
    <t>Desertores en transición</t>
  </si>
  <si>
    <t>Bogotá, D.C.</t>
  </si>
  <si>
    <t>Archipiélago de San Andrés</t>
  </si>
  <si>
    <t>Utilizar este indicador para evaluar y comprender la brecha de género en la deserción en primaria, con la finalidad de identificar posibles disparidades que favorezcan a un género sobre otro. Este enfoque busca cerrar las brechas de género al resaltar las diferencias en el acceso y continuidad a la educación, permitiendo orientar políticas y medidas que fomenten la igualdad de oportunidades educativas entre mujeres y hombres.</t>
  </si>
  <si>
    <t>Desertores en primaria</t>
  </si>
  <si>
    <t>Utilizar este indicador para evaluar y comprender la brecha de género en la deserción en secundaria, con la finalidad de identificar posibles disparidades que favorezcan a un género sobre otro. Este enfoque busca cerrar las brechas de género al resaltar las diferencias en el acceso y continuidad a la educación, permitiendo orientar políticas y medidas que fomenten la igualdad de oportunidades educativas entre mujeres y hombres.</t>
  </si>
  <si>
    <t>Número de mujeres desertoras en secundaria por cada 1.000 mujeres en el territorio y número de hombres desertores en secundaria por cada 1.000 hombres en el territorio</t>
  </si>
  <si>
    <t>Desertores en secundaria</t>
  </si>
  <si>
    <t>Utilizar este indicador para evaluar y comprender la brecha de género en la deserción en educación media, con la finalidad de identificar posibles disparidades que favorezcan a un género sobre otro. Este enfoque busca cerrar las brechas de género al resaltar las diferencias en el acceso y continuidad a la educación, permitiendo orientar políticas y medidas que fomenten la igualdad de oportunidades educativas entre mujeres y hombres.</t>
  </si>
  <si>
    <t>Número de mujeres desertoras en media por cada 1.000 mujeres en el territorio y número de hombres desertores en media por cada 1.000 hombres en el territorio</t>
  </si>
  <si>
    <t>Desertores en media</t>
  </si>
  <si>
    <t>Alfabetización y Logros</t>
  </si>
  <si>
    <t>Utilizar este indicador para evaluar y comprender la disparidad entre las tasas de analfabetismo de hombres y mujeres mayores de 15 años, con el propósito de identificar y abordar las brechas de género en la capacidad de leer y escribir. Este enfoque busca cerrar las brechas educativas al destacar las diferencias en las habilidades de alfabetización entre ambos géneros, permitiendo así orientar políticas y acciones específicas que promuevan la igualdad de oportunidades educativas para mujeres y hombres.</t>
  </si>
  <si>
    <t>Número de mujeres analfabetas mayores de 15 años  por cada 1.000 mujeres en el territorio y número de hombres analfabetas mayores de 15 años  por cada 1.000 hombres en el territorio</t>
  </si>
  <si>
    <t>Encuesta de Calidad de Vida - DANE</t>
  </si>
  <si>
    <t xml:space="preserve">(P6160): ¿Sabe leer y escribir?
(P6040): Mayores de 15 años
</t>
  </si>
  <si>
    <t>Evaluar y comprender la disparidad en las tasas de analfabetismo entre niños y niñas en edades comprendidas entre 6 y 15 años, con el propósito de identificar y abordar las brechas de género en la capacidad de leer y escribir. Este enfoque busca cerrar las brechas educativas al resaltar las diferencias en las habilidades de alfabetización entre ambos géneros, permitiendo orientar políticas y medidas específicas que promuevan la igualdad de oportunidades educativas para niñas y niños.</t>
  </si>
  <si>
    <t>Número de mujeres analfabetas entre los 6 y 15 años  por cada 1.000 mujeres en el territorio y número de hombres analfabetas entre los 6 y 15 años  por cada 1.000 hombres en el territorio</t>
  </si>
  <si>
    <t>(P6160): ¿Sabe leer y escribir?
(P6040): Personas entre los 6 y 15 años</t>
  </si>
  <si>
    <t>Evaluar y comprender la disparidad entre las tasas de finalización de la educación primaria entre hombres y mujeres, con el propósito de identificar y abordar las brechas de género en el logro educativo en este nivel. Este enfoque busca cerrar las brechas educativas al resaltar las diferencias en los niveles de éxito entre ambos géneros en la educación primaria, permitiendo así orientar políticas y acciones específicas que fomenten la igualdad de oportunidades educativas para niñas y niños.</t>
  </si>
  <si>
    <t>Número de mujeres que finalizaron primaria y número de hombres que finalizaron primaria</t>
  </si>
  <si>
    <t>(P8587): ¿Cuál es el nivel educativo más alto alcanzado por ... y el último año o grado aprobado en este nivel?     3 Básica Primaria (1º - 5º)</t>
  </si>
  <si>
    <t>Evaluar y comprender la disparidad entre las tasas de finalización de la educación secundaria entre hombres y mujeres, con el propósito de identificar y abordar las brechas de género en el logro educativo en este nivel. Este enfoque busca cerrar las brechas educativas al resaltar las diferencias en los niveles de éxito entre ambos géneros en la educación secundaria, permitiendo así orientar políticas y acciones específicas que fomenten la igualdad de oportunidades educativas para mujeres y hombres.</t>
  </si>
  <si>
    <t>Número de mujeres que finalizaron secundaria y número de hombres que finalizaron secundaria</t>
  </si>
  <si>
    <t>(P8587): ¿Cuál es el nivel educativo más alto alcanzado por ... y el último año o grado aprobado en este nivel?     4 Básica secundaria (6º--9º)</t>
  </si>
  <si>
    <t>Evaluar y comprender la disparidad entre las tasas de finalización de la educación media entre hombres y mujeres, con el fin de identificar y abordar las brechas de género en el logro educativo en el nivel secundario. Este enfoque busca cerrar las brechas educativas al resaltar las diferencias en los niveles de éxito entre ambos géneros en la educación media, permitiendo orientar políticas y medidas específicas que promuevan la igualdad de oportunidades educativas para mujeres y hombres.</t>
  </si>
  <si>
    <t>Número de mujeres que finalizaron la media y número de hombres que finalizaron la media</t>
  </si>
  <si>
    <t>(P8587): ¿Cuál es el nivel educativo más alto alcanzado por ... y el último año o grado aprobado en este nivel?     5 Media (10º--13º)</t>
  </si>
  <si>
    <t>Número de mujeres graduadas en formación técnico y tecnólogo por cada 1.000 mujeres y número de hombres graduados en formación técnico y tecnólogo por cada 1.000 hombres</t>
  </si>
  <si>
    <t>Examinar las disparidades de género en el rendimiento educativo de la educación superior al comparar las tasas de finalización de pregrado entre hombres y mujeres, contribuyendo así a una comprensión más profunda de las diferencias de género en logros educativos en este nivel.</t>
  </si>
  <si>
    <t>Número de mujeres graduadas en pregrado universitario por cada 1.000 mujeres y número de hombres graduados en pregrado universitario por cada 1.000 hombres</t>
  </si>
  <si>
    <t>Examinar las disparidades de género en el rendimiento educativo de la educación superior al comparar las tasas de finalización de especialización entre hombres y mujeres, contribuyendo así a una comprensión más profunda de las diferencias de género en logros educativos en este nivel.</t>
  </si>
  <si>
    <t>Número de mujeres graduadas en especialización por cada 1.000 mujeres y número de hombres graduados en especialización por cada 1.000 hombres</t>
  </si>
  <si>
    <t>Evaluar las disparidades de género en el rendimiento académico al medir la brecha entre las puntuaciones obtenidas por hombres y mujeres en el examen Saber 11, contribuyendo así a comprender mejor las diferencias de género en el ámbito educativo.</t>
  </si>
  <si>
    <t>Puntaje promedio de las pruebas Saber 11 de mujeres y puntaje promedio de las pruebas Saber 11 de hombres</t>
  </si>
  <si>
    <t>ICFES</t>
  </si>
  <si>
    <t>Puntaje global</t>
  </si>
  <si>
    <t>Evaluar las disparidades de género en el rendimiento académico mediante la medición de la diferencia en las puntuaciones del examen Saber Pro entre hombres y mujeres, contribuyendo así a una mejor comprensión de las diferencias de género en el ámbito educativo.</t>
  </si>
  <si>
    <t>Puntaje promedio de las pruebas Saber Pro de mujeres y puntaje promedio de las pruebas Saber Pro de hombres</t>
  </si>
  <si>
    <t>Si el indicador es mayor que cero (0), la brecha de género esta a favor de las mujeres, en caso contrario, la brecha de género esta a favor de los hombres, indicando así el porcentaje de disparidad entre géneros. Ej. Para el departamento de Cesar, se reporta que el número de mujeres matriculadas en transición es un 5.61% mayor que el número de hombres matriculados en preescolar.</t>
  </si>
  <si>
    <t xml:space="preserve">Quindío </t>
  </si>
  <si>
    <t>Si el indicador es mayor que cero (0), la brecha de género esta a favor de las mujeres, en caso contrario, la brecha de género esta a favor de los hombres, indicando así el porcentaje de disparidad entre géneros. Ej. Para el departamento de Bogotá, D.C., se reporta que no se presenta una brecha de género significativa en el número de matriculados en transición, con un 1.57% a favor de las mujeres.</t>
  </si>
  <si>
    <t>Si el indicador es mayor que cero (0), la brecha de género esta a favor de las mujeres, en caso contrario, la brecha de género esta a favor de los hombres, indicando así el porcentaje de disparidad entre géneros. Ej. Para el departamento de Antioquia, se reporta que no se presenta una brecha de género significativa en el número de matriculados en primaria, con un 0.94% a favor de las mujeres.</t>
  </si>
  <si>
    <t xml:space="preserve">Si el indicador es mayor que cero (0), la brecha de género esta a favor de las mujeres, en caso contrario, la brecha de género esta a favor de los hombres, indicando así el porcentaje de disparidad entre géneros. Ej. Para el departamento de Casanare, se reporta que el número de mujeres matriculadas en secundaria es un 4.04% mayor que el número de hombres matriculados en secundaria. </t>
  </si>
  <si>
    <t>Si el indicador es mayor que cero (0), la brecha de género esta a favor de las mujeres, en caso contrario, la brecha de género esta a favor de los hombres, indicando así el porcentaje de disparidad entre géneros. Ej. Para el departamento de Amazonas, se reporta que el número de mujeres matriculadas en media es un 22.95% mayor que el número de hombres matriculados en media.</t>
  </si>
  <si>
    <t>Si el indicador es mayor que cero (0), la brecha de género esta a favor de las mujeres, en caso contrario, la brecha de género esta a favor de los hombres, indicando así el porcentaje de disparidad entre géneros. Ej. Para el departamento de Caldas, se reporta que el número de mujeres matriculadas en el nivel técnico y tecnólogo por cada 1000 mujeres es un 18.91% mayor que el número de hombres matriculados en el mismo nivel.</t>
  </si>
  <si>
    <t>Si el indicador es mayor que cero (0), la brecha de género esta a favor de las mujeres, en caso contrario, la brecha de género esta a favor de los hombres, indicando así el porcentaje de disparidad entre géneros. Ej. Para el departamento de Córdoba, se reporta que el número de mujeres matriculadas en un pregrado universitario por cada 1000 mujeres es un 9.91% mayor que el número de hombres en la misma condición.</t>
  </si>
  <si>
    <t>Si el indicador es mayor que cero (0), la brecha de género esta a favor de las mujeres, en caso contrario, la brecha de género esta a favor de los hombres, indicando así el porcentaje de disparidad entre géneros. Ej. Para el departamento de Caldas, se reporta que el número de mujeres matriculadas en posgrado por cada 1000 mujeres es un 27.07% mayor que el número de hombres en la misma condición.</t>
  </si>
  <si>
    <t>Si el indicador es mayor que cero (0), la brecha de género esta a favor de las mujeres, en caso contrario, la brecha de género esta a favor de los hombres, indicando así el porcentaje de disparidad entre géneros. Ej. Para el departamento de Antioquia, se reporta que el número de hombres desertores en transición por cada 1000 hombres es un 4.04% mayor que el número de mujeres en la misma condición.</t>
  </si>
  <si>
    <t>Si el indicador es mayor que cero (0), la brecha de género esta a favor de las mujeres, en caso contrario, la brecha de género esta a favor de los hombres, indicando así el porcentaje de disparidad entre géneros. Ej. Para el departamento de Bolívar, se reporta que el número de hombres desertores en primaria por cada 1000 hombres es un 20.05% mayor que el número de mujeres en la misma condición.</t>
  </si>
  <si>
    <t>Si el indicador es mayor que cero (0), la brecha de género esta a favor de las mujeres, en caso contrario, la brecha de género esta a favor de los hombres, indicando así el porcentaje de disparidad entre géneros. Ej. Para el departamento de Cundinamarca, se reporta que el número de hombres desertores en secundaria por cada 1000 hombres es un 22.31% mayor que el número de mujeres desertoras en secundaria por cada 1000 mujeres.</t>
  </si>
  <si>
    <t>Si el indicador es mayor que cero (0), la brecha de género esta a favor de las mujeres, en caso contrario, la brecha de género esta a favor de los hombres, indicando así el porcentaje de disparidad entre géneros. Ej. Para el departamento de Boyacá, se reporta que el número de hombres desertores en educación media por cada 1000 hombres es un 8.08% mayor que el número de mujeres desertoras en educación media por cada 1000 mujeres.</t>
  </si>
  <si>
    <t>Si el indicador es mayor que cero (0), la brecha de género esta a favor de las mujeres, en caso contrario, la brecha de género esta a favor de los hombres, indicando así el porcentaje de disparidad entre géneros. Ej. Para el departamento de Norte de Santander, se reporta que el número de hombres mayores de 15 años analfabetas por cada 1000 hombres en el territorio es un 11.68% mayor que el número de mujeres mayores de 15 años analfabetas por cada 1000 mujeres en el territorio.</t>
  </si>
  <si>
    <t>Si el indicador es mayor que cero (0), la brecha de género esta a favor de las mujeres, en caso contrario, la brecha de género esta a favor de los hombres, indicando así el porcentaje de disparidad entre géneros. Ej. Para el departamento de Cauca, se reporta que el número de hombres que finalizaron la primaria es un 12.45% mayor que el número de mujeres que finalizaron la primaria.</t>
  </si>
  <si>
    <t>Si el indicador es mayor que cero (0), la brecha de género esta a favor de las mujeres, en caso contrario, la brecha de género esta a favor de los hombres, indicando así el porcentaje de disparidad entre géneros. Ej. Para el departamento de Huila, se reporta que el número de hombres que finalizaron la secundaria es un 5.89% mayor que el número de mujeres que finalizaron la secundaria.</t>
  </si>
  <si>
    <t>Si el indicador es mayor que cero (0), la brecha de género esta a favor de las mujeres, en caso contrario, la brecha de género esta a favor de los hombres, indicando así el porcentaje de disparidad entre géneros. Ej. Para el departamento de Antioquia, se reporta que el número de mujeres que finalizaron la educación media es un 4.22% mayor que el número de hombres que finalizaron la educación media.</t>
  </si>
  <si>
    <t>Si el indicador es mayor que cero (0), la brecha de género esta a favor de las mujeres, en caso contrario, la brecha de género esta a favor de los hombres, indicando así el porcentaje de disparidad entre géneros. Ej. Para el departamento de Cesar, se reporta que el número de mujeres que se graduaron en formación técnica y tecnóloga por cada 1000 mujeres es un 38.28% mayor que el número de hombres en la misma condición.</t>
  </si>
  <si>
    <t>Si el indicador es mayor que cero (0), la brecha de género esta a favor de las mujeres, en caso contrario, la brecha de género esta a favor de los hombres, indicando así el porcentaje de disparidad entre géneros. Ej. Para el departamento de Atlántico, se reporta que el número de mujeres que se graduaron de pregrado por cada 1000 mujeres es un 22.61% mayor que el número de hombres en la misma condición.</t>
  </si>
  <si>
    <t>Si el indicador es mayor que cero (0), la brecha de género esta a favor de las mujeres, en caso contrario, la brecha de género esta a favor de los hombres, indicando así el porcentaje de disparidad entre géneros. Ej. Para el departamento de Caldas, se reporta que el número de mujeres que se graduaron de posgrado por cada 1000 mujeres es un 13.56% mayor que el número de hombres en la misma condición.</t>
  </si>
  <si>
    <t xml:space="preserve">Si el indicador es mayor que cero (0), la brecha de género esta a favor de las mujeres, en caso contrario, la brecha de género esta a favor de los hombres, indicando así el porcentaje de disparidad entre géneros. Ej. Para el departamento de Caquetá se reporta que el puntaje promedio de los hombres es un 3.70% mayor que el puntaje promedio de las mujeres. </t>
  </si>
  <si>
    <t xml:space="preserve">Si el indicador es mayor que cero (0), la brecha de género esta a favor de las mujeres, en caso contrario, la brecha de género esta a favor de los hombres, indicando así el porcentaje de disparidad entre géneros. Ej. Para el departamento de Nariño se reporta que el puntaje promedio de los hombres es un 2.68% mayor que el puntaje promedio de las mujeres. </t>
  </si>
  <si>
    <t>Si el indicador es mayor que cero (0), la brecha de género esta a favor de las mujeres, en caso contrario, la brecha de género esta a favor de los hombres, indicando así el porcentaje de disparidad entre géneros. Ej. Para el departamento de Amazonas, se reporta que el número de hombres entre 6 y 15 años analfabetas por cada 1000 hombres en el territorio es un 5.04% mayor que el número de mujeres entre 6 y 15 años analfabetas por cada 1000 mujeres en el territorio.</t>
  </si>
  <si>
    <t>Analizar y comprender las disparidades de género en el logro educativo de la educación superior, mediante la evaluación de la brecha entre las tasas de finalización de programas técnicos y tecnológicos de hombres y mujeres.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</si>
</sst>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4"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Times New Roman"/>
      <family val="1"/>
    </font>
    <font>
      <b/>
      <sz val="14"/>
      <color theme="1"/>
      <name val="Times New Roman"/>
      <family val="1"/>
    </font>
    <font>
      <sz val="9"/>
      <color theme="1"/>
      <name val="Times New Roman"/>
      <family val="1"/>
    </font>
    <font>
      <sz val="12"/>
      <color theme="1"/>
      <name val="Calibri"/>
      <family val="2"/>
      <scheme val="minor"/>
    </font>
    <font>
      <sz val="11"/>
      <color theme="1"/>
      <name val="Calibri"/>
      <family val="2"/>
      <scheme val="minor"/>
    </font>
    <font>
      <sz val="8"/>
      <name val="Calibri"/>
      <family val="2"/>
      <scheme val="minor"/>
    </font>
    <font>
      <b/>
      <sz val="11"/>
      <color theme="0"/>
      <name val="Times New Roman"/>
      <family val="1"/>
    </font>
    <font>
      <sz val="11"/>
      <color rgb="FF000000"/>
      <name val="Times New Roman"/>
      <family val="1"/>
    </font>
    <font>
      <sz val="11"/>
      <color rgb="FF000000"/>
      <name val="Calibri"/>
      <family val="2"/>
      <scheme val="minor"/>
    </font>
  </fonts>
  <fills count="7">
    <fill>
      <patternFill patternType="none"/>
    </fill>
    <fill>
      <patternFill patternType="gray125"/>
    </fill>
    <fill>
      <patternFill patternType="solid">
        <fgColor rgb="FFC5E5DA"/>
        <bgColor indexed="64"/>
      </patternFill>
    </fill>
    <fill>
      <patternFill patternType="solid">
        <fgColor rgb="FFEBF5F2"/>
        <bgColor indexed="64"/>
      </patternFill>
    </fill>
    <fill>
      <patternFill patternType="solid">
        <fgColor rgb="FFC00000"/>
        <bgColor rgb="FFC00000"/>
      </patternFill>
    </fill>
    <fill>
      <patternFill patternType="solid">
        <fgColor rgb="FFFFFFFF"/>
        <bgColor rgb="FFFFFFFF"/>
      </patternFill>
    </fill>
    <fill>
      <patternFill patternType="solid">
        <fgColor rgb="FFEBF5F2"/>
        <bgColor rgb="FFEBF5F2"/>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rgb="FF000000"/>
      </left>
      <right style="thin">
        <color rgb="FF000000"/>
      </right>
      <top/>
      <bottom style="thin">
        <color rgb="FF000000"/>
      </bottom>
      <diagonal/>
    </border>
    <border>
      <left style="thin">
        <color rgb="FF000000"/>
      </left>
      <right/>
      <top style="thin">
        <color indexed="64"/>
      </top>
      <bottom style="thin">
        <color indexed="64"/>
      </bottom>
      <diagonal/>
    </border>
  </borders>
  <cellStyleXfs count="8">
    <xf numFmtId="0" fontId="0" fillId="0" borderId="0"/>
    <xf numFmtId="0" fontId="4" fillId="0" borderId="0"/>
    <xf numFmtId="0" fontId="3" fillId="0" borderId="0"/>
    <xf numFmtId="9" fontId="8" fillId="0" borderId="0" applyFont="0" applyFill="0" applyBorder="0" applyAlignment="0" applyProtection="0"/>
    <xf numFmtId="0" fontId="9" fillId="0" borderId="0"/>
    <xf numFmtId="0" fontId="2" fillId="0" borderId="0"/>
    <xf numFmtId="0" fontId="1" fillId="0" borderId="0"/>
    <xf numFmtId="0" fontId="13" fillId="0" borderId="0"/>
  </cellStyleXfs>
  <cellXfs count="45">
    <xf numFmtId="0" fontId="0" fillId="0" borderId="0" xfId="0"/>
    <xf numFmtId="0" fontId="5" fillId="0" borderId="0" xfId="1" applyFont="1" applyAlignment="1">
      <alignment horizontal="center" vertical="center"/>
    </xf>
    <xf numFmtId="0" fontId="7" fillId="3" borderId="1" xfId="0" applyFont="1" applyFill="1" applyBorder="1" applyAlignment="1">
      <alignment horizontal="center" vertical="center" wrapText="1"/>
    </xf>
    <xf numFmtId="0" fontId="5" fillId="0" borderId="0" xfId="0" applyFont="1" applyAlignment="1">
      <alignment horizontal="center" vertical="center" wrapText="1"/>
    </xf>
    <xf numFmtId="0" fontId="7" fillId="3" borderId="2"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5" fillId="0" borderId="0" xfId="0" applyFont="1" applyAlignment="1">
      <alignment horizontal="center" vertical="center"/>
    </xf>
    <xf numFmtId="0" fontId="7" fillId="0" borderId="1" xfId="1" applyFont="1" applyBorder="1" applyAlignment="1">
      <alignment horizontal="center" vertical="center" wrapText="1"/>
    </xf>
    <xf numFmtId="164" fontId="7" fillId="0" borderId="1" xfId="1" applyNumberFormat="1" applyFont="1" applyBorder="1" applyAlignment="1">
      <alignment horizontal="center" vertical="center" wrapText="1"/>
    </xf>
    <xf numFmtId="2" fontId="7" fillId="0" borderId="1" xfId="1" applyNumberFormat="1" applyFont="1" applyBorder="1" applyAlignment="1">
      <alignment horizontal="center" vertical="center" wrapText="1"/>
    </xf>
    <xf numFmtId="0" fontId="7" fillId="0" borderId="0" xfId="1" applyFont="1" applyAlignment="1">
      <alignment horizontal="center" vertical="center"/>
    </xf>
    <xf numFmtId="0" fontId="11" fillId="4" borderId="10" xfId="4" applyFont="1" applyFill="1" applyBorder="1" applyAlignment="1">
      <alignment horizontal="center"/>
    </xf>
    <xf numFmtId="0" fontId="11" fillId="4" borderId="12" xfId="4" applyFont="1" applyFill="1" applyBorder="1" applyAlignment="1">
      <alignment horizontal="center"/>
    </xf>
    <xf numFmtId="0" fontId="11" fillId="4" borderId="13" xfId="4" applyFont="1" applyFill="1" applyBorder="1" applyAlignment="1">
      <alignment horizontal="center"/>
    </xf>
    <xf numFmtId="0" fontId="5" fillId="0" borderId="0" xfId="4" applyFont="1" applyAlignment="1">
      <alignment horizontal="center"/>
    </xf>
    <xf numFmtId="0" fontId="5" fillId="0" borderId="10" xfId="4" applyFont="1" applyBorder="1" applyAlignment="1">
      <alignment horizontal="center"/>
    </xf>
    <xf numFmtId="0" fontId="5" fillId="0" borderId="11" xfId="4" applyFont="1" applyBorder="1" applyAlignment="1">
      <alignment horizontal="center"/>
    </xf>
    <xf numFmtId="0" fontId="5" fillId="0" borderId="1" xfId="4" applyFont="1" applyBorder="1" applyAlignment="1">
      <alignment horizontal="center"/>
    </xf>
    <xf numFmtId="0" fontId="12" fillId="0" borderId="1" xfId="0" applyFont="1" applyBorder="1" applyAlignment="1">
      <alignment horizontal="center" vertical="center"/>
    </xf>
    <xf numFmtId="0" fontId="5" fillId="0" borderId="1" xfId="4" applyFont="1" applyBorder="1" applyAlignment="1">
      <alignment horizontal="center" vertical="center"/>
    </xf>
    <xf numFmtId="0" fontId="12" fillId="0" borderId="1" xfId="0" applyFont="1" applyBorder="1" applyAlignment="1">
      <alignment horizontal="center" vertical="center" wrapText="1"/>
    </xf>
    <xf numFmtId="0" fontId="5" fillId="5" borderId="0" xfId="4" applyFont="1" applyFill="1" applyAlignment="1">
      <alignment horizontal="center"/>
    </xf>
    <xf numFmtId="0" fontId="7" fillId="0" borderId="1" xfId="1" applyFont="1" applyBorder="1" applyAlignment="1">
      <alignment horizontal="center" vertical="center"/>
    </xf>
    <xf numFmtId="2" fontId="7" fillId="0" borderId="1" xfId="3" applyNumberFormat="1" applyFont="1" applyBorder="1" applyAlignment="1">
      <alignment horizontal="center" vertical="center" wrapText="1"/>
    </xf>
    <xf numFmtId="2" fontId="7" fillId="0" borderId="1" xfId="1" applyNumberFormat="1" applyFont="1" applyBorder="1" applyAlignment="1">
      <alignment horizontal="center" vertical="center"/>
    </xf>
    <xf numFmtId="2" fontId="7" fillId="0" borderId="1" xfId="0" applyNumberFormat="1" applyFont="1" applyBorder="1" applyAlignment="1">
      <alignment horizontal="center" vertical="center"/>
    </xf>
    <xf numFmtId="0" fontId="7" fillId="0" borderId="1" xfId="0" applyFont="1" applyBorder="1" applyAlignment="1">
      <alignment horizontal="center" vertical="center" wrapText="1"/>
    </xf>
    <xf numFmtId="0" fontId="7" fillId="6" borderId="10" xfId="0" applyFont="1" applyFill="1" applyBorder="1" applyAlignment="1">
      <alignment horizontal="center" vertical="center" wrapText="1"/>
    </xf>
    <xf numFmtId="0" fontId="7" fillId="6" borderId="14" xfId="0" applyFont="1" applyFill="1" applyBorder="1" applyAlignment="1">
      <alignment horizontal="center" vertical="center" wrapText="1"/>
    </xf>
    <xf numFmtId="2" fontId="7" fillId="0" borderId="1" xfId="0" applyNumberFormat="1" applyFont="1" applyBorder="1" applyAlignment="1">
      <alignment horizontal="center" vertical="center" wrapText="1"/>
    </xf>
    <xf numFmtId="164" fontId="7" fillId="0" borderId="1" xfId="1" applyNumberFormat="1" applyFont="1" applyBorder="1" applyAlignment="1">
      <alignment horizontal="center" vertical="center"/>
    </xf>
    <xf numFmtId="0" fontId="6" fillId="2" borderId="1" xfId="1" applyFont="1" applyFill="1" applyBorder="1" applyAlignment="1">
      <alignment horizontal="center" vertical="center"/>
    </xf>
    <xf numFmtId="0" fontId="7" fillId="0" borderId="1" xfId="1" applyFont="1" applyBorder="1" applyAlignment="1">
      <alignment horizontal="center" vertical="center"/>
    </xf>
    <xf numFmtId="0" fontId="7" fillId="6" borderId="1" xfId="0" applyFont="1" applyFill="1" applyBorder="1" applyAlignment="1">
      <alignment horizontal="center" vertical="center" wrapText="1"/>
    </xf>
    <xf numFmtId="0" fontId="7" fillId="3" borderId="1" xfId="0" applyFont="1" applyFill="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8"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3" xfId="0" applyFont="1" applyBorder="1" applyAlignment="1">
      <alignment horizontal="center" vertical="center" wrapText="1"/>
    </xf>
    <xf numFmtId="0" fontId="7" fillId="0" borderId="7" xfId="0" applyFont="1" applyBorder="1" applyAlignment="1">
      <alignment horizontal="center" vertical="center" wrapText="1"/>
    </xf>
    <xf numFmtId="0" fontId="7" fillId="0" borderId="9" xfId="0" applyFont="1" applyBorder="1" applyAlignment="1">
      <alignment horizontal="center" vertical="center" wrapText="1"/>
    </xf>
  </cellXfs>
  <cellStyles count="8">
    <cellStyle name="Normal" xfId="0" builtinId="0"/>
    <cellStyle name="Normal 2" xfId="1" xr:uid="{FA830F54-5B07-4FC2-8F0C-44F3D5BF7DFC}"/>
    <cellStyle name="Normal 2 2" xfId="4" xr:uid="{3B1EC557-6BB0-4E06-B5CC-C69AD2CF8CFB}"/>
    <cellStyle name="Normal 3" xfId="2" xr:uid="{1F5D6DE0-7B6D-4648-9B59-176ED31FA140}"/>
    <cellStyle name="Normal 3 2" xfId="5" xr:uid="{9EF0D004-FEC8-4EA5-B0A2-F33EF0F3F38A}"/>
    <cellStyle name="Normal 4" xfId="6" xr:uid="{36C15ABC-A90A-4888-9953-8B290654D9DA}"/>
    <cellStyle name="Normal 5" xfId="7" xr:uid="{CE233750-C3B1-4D0C-B69C-458854102E37}"/>
    <cellStyle name="Porcentaje" xfId="3" builtinId="5"/>
  </cellStyles>
  <dxfs count="0"/>
  <tableStyles count="0" defaultTableStyle="TableStyleMedium2" defaultPivotStyle="PivotStyleLight16"/>
  <colors>
    <mruColors>
      <color rgb="FFEBF5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 Id="rId30"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450036</xdr:colOff>
      <xdr:row>18</xdr:row>
      <xdr:rowOff>30714</xdr:rowOff>
    </xdr:from>
    <xdr:ext cx="11094065" cy="463653"/>
    <mc:AlternateContent xmlns:mc="http://schemas.openxmlformats.org/markup-compatibility/2006" xmlns:a14="http://schemas.microsoft.com/office/drawing/2010/main">
      <mc:Choice Requires="a14">
        <xdr:sp macro="" textlink="">
          <xdr:nvSpPr>
            <xdr:cNvPr id="2" name="CuadroTexto 1">
              <a:extLst>
                <a:ext uri="{FF2B5EF4-FFF2-40B4-BE49-F238E27FC236}">
                  <a16:creationId xmlns:a16="http://schemas.microsoft.com/office/drawing/2014/main" id="{BAF79C97-60C8-477D-B9B7-9ED25A5DADF5}"/>
                </a:ext>
              </a:extLst>
            </xdr:cNvPr>
            <xdr:cNvSpPr txBox="1"/>
          </xdr:nvSpPr>
          <xdr:spPr>
            <a:xfrm>
              <a:off x="1662309" y="4966396"/>
              <a:ext cx="11094065" cy="4636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800" i="1">
                            <a:latin typeface="Cambria Math" panose="02040503050406030204" pitchFamily="18" charset="0"/>
                          </a:rPr>
                        </m:ctrlPr>
                      </m:fPr>
                      <m:num>
                        <m:f>
                          <m:fPr>
                            <m:ctrlPr>
                              <a:rPr lang="es-CO" sz="800" i="1">
                                <a:latin typeface="Cambria Math" panose="02040503050406030204" pitchFamily="18" charset="0"/>
                              </a:rPr>
                            </m:ctrlPr>
                          </m:fPr>
                          <m:num>
                            <m:r>
                              <a:rPr lang="es-CO" sz="800" i="1">
                                <a:latin typeface="Cambria Math" panose="02040503050406030204" pitchFamily="18" charset="0"/>
                              </a:rPr>
                              <m:t>𝑁</m:t>
                            </m:r>
                            <m:r>
                              <a:rPr lang="es-CO" sz="800" i="1">
                                <a:latin typeface="Cambria Math" panose="02040503050406030204" pitchFamily="18" charset="0"/>
                              </a:rPr>
                              <m:t>ú</m:t>
                            </m:r>
                            <m:r>
                              <a:rPr lang="es-CO" sz="800" i="1">
                                <a:latin typeface="Cambria Math" panose="02040503050406030204" pitchFamily="18" charset="0"/>
                              </a:rPr>
                              <m:t>𝑚𝑒𝑟𝑜</m:t>
                            </m:r>
                            <m:r>
                              <a:rPr lang="es-CO" sz="800" i="1">
                                <a:latin typeface="Cambria Math" panose="02040503050406030204" pitchFamily="18" charset="0"/>
                              </a:rPr>
                              <m:t> </m:t>
                            </m:r>
                            <m:r>
                              <a:rPr lang="es-CO" sz="800" i="1">
                                <a:latin typeface="Cambria Math" panose="02040503050406030204" pitchFamily="18" charset="0"/>
                              </a:rPr>
                              <m:t>𝑑𝑒</m:t>
                            </m:r>
                            <m:r>
                              <a:rPr lang="es-CO" sz="800" i="1">
                                <a:latin typeface="Cambria Math" panose="02040503050406030204" pitchFamily="18" charset="0"/>
                              </a:rPr>
                              <m:t> </m:t>
                            </m:r>
                            <m:r>
                              <a:rPr lang="es-CO" sz="800" i="1">
                                <a:latin typeface="Cambria Math" panose="02040503050406030204" pitchFamily="18" charset="0"/>
                              </a:rPr>
                              <m:t>𝑚𝑢𝑗𝑒𝑟𝑒𝑠</m:t>
                            </m:r>
                            <m:r>
                              <a:rPr lang="es-CO" sz="800" i="1">
                                <a:latin typeface="Cambria Math" panose="02040503050406030204" pitchFamily="18" charset="0"/>
                              </a:rPr>
                              <m:t> </m:t>
                            </m:r>
                            <m:r>
                              <a:rPr lang="es-CO" sz="800" i="1">
                                <a:latin typeface="Cambria Math" panose="02040503050406030204" pitchFamily="18" charset="0"/>
                              </a:rPr>
                              <m:t>𝑚𝑎𝑡𝑟𝑖𝑐𝑢𝑙𝑎𝑑𝑎𝑠</m:t>
                            </m:r>
                            <m:r>
                              <a:rPr lang="es-CO" sz="800" i="1">
                                <a:latin typeface="Cambria Math" panose="02040503050406030204" pitchFamily="18" charset="0"/>
                              </a:rPr>
                              <m:t> </m:t>
                            </m:r>
                            <m:r>
                              <a:rPr lang="es-CO" sz="800" i="1">
                                <a:latin typeface="Cambria Math" panose="02040503050406030204" pitchFamily="18" charset="0"/>
                              </a:rPr>
                              <m:t>𝑒𝑛</m:t>
                            </m:r>
                            <m:r>
                              <a:rPr lang="es-CO" sz="800" i="1">
                                <a:latin typeface="Cambria Math" panose="02040503050406030204" pitchFamily="18" charset="0"/>
                              </a:rPr>
                              <m:t> </m:t>
                            </m:r>
                            <m:r>
                              <a:rPr lang="es-CO" sz="800" i="1">
                                <a:latin typeface="Cambria Math" panose="02040503050406030204" pitchFamily="18" charset="0"/>
                              </a:rPr>
                              <m:t>𝑝𝑟𝑒𝑒𝑠𝑐𝑜𝑙𝑎𝑟</m:t>
                            </m:r>
                          </m:num>
                          <m:den>
                            <m:r>
                              <a:rPr lang="es-CO" sz="800" i="1">
                                <a:latin typeface="Cambria Math" panose="02040503050406030204" pitchFamily="18" charset="0"/>
                              </a:rPr>
                              <m:t>𝑇𝑜𝑡𝑎𝑙</m:t>
                            </m:r>
                            <m:r>
                              <a:rPr lang="es-CO" sz="800" i="1">
                                <a:latin typeface="Cambria Math" panose="02040503050406030204" pitchFamily="18" charset="0"/>
                              </a:rPr>
                              <m:t> </m:t>
                            </m:r>
                            <m:r>
                              <a:rPr lang="es-CO" sz="800" i="1">
                                <a:latin typeface="Cambria Math" panose="02040503050406030204" pitchFamily="18" charset="0"/>
                              </a:rPr>
                              <m:t>𝑑𝑒</m:t>
                            </m:r>
                            <m:r>
                              <a:rPr lang="es-CO" sz="800" i="1">
                                <a:latin typeface="Cambria Math" panose="02040503050406030204" pitchFamily="18" charset="0"/>
                              </a:rPr>
                              <m:t> </m:t>
                            </m:r>
                            <m:r>
                              <a:rPr lang="es-CO" sz="800" i="1">
                                <a:latin typeface="Cambria Math" panose="02040503050406030204" pitchFamily="18" charset="0"/>
                              </a:rPr>
                              <m:t>𝑚𝑢𝑗𝑒𝑟𝑒𝑠</m:t>
                            </m:r>
                            <m:r>
                              <a:rPr lang="es-CO" sz="800" i="1">
                                <a:latin typeface="Cambria Math" panose="02040503050406030204" pitchFamily="18" charset="0"/>
                              </a:rPr>
                              <m:t> </m:t>
                            </m:r>
                            <m:r>
                              <a:rPr lang="es-CO" sz="800" i="1">
                                <a:latin typeface="Cambria Math" panose="02040503050406030204" pitchFamily="18" charset="0"/>
                              </a:rPr>
                              <m:t>𝑒𝑛𝑡𝑟𝑒</m:t>
                            </m:r>
                            <m:r>
                              <a:rPr lang="es-CO" sz="800" i="1">
                                <a:latin typeface="Cambria Math" panose="02040503050406030204" pitchFamily="18" charset="0"/>
                              </a:rPr>
                              <m:t> </m:t>
                            </m:r>
                            <m:r>
                              <a:rPr lang="es-CO" sz="800" i="1">
                                <a:latin typeface="Cambria Math" panose="02040503050406030204" pitchFamily="18" charset="0"/>
                              </a:rPr>
                              <m:t>𝑙𝑜𝑠</m:t>
                            </m:r>
                            <m:r>
                              <a:rPr lang="es-CO" sz="800" i="1">
                                <a:latin typeface="Cambria Math" panose="02040503050406030204" pitchFamily="18" charset="0"/>
                              </a:rPr>
                              <m:t> 3 </m:t>
                            </m:r>
                            <m:r>
                              <a:rPr lang="es-ES" sz="800" b="0" i="1">
                                <a:latin typeface="Cambria Math" panose="02040503050406030204" pitchFamily="18" charset="0"/>
                              </a:rPr>
                              <m:t>𝑦</m:t>
                            </m:r>
                            <m:r>
                              <a:rPr lang="es-ES" sz="800" b="0" i="1">
                                <a:latin typeface="Cambria Math" panose="02040503050406030204" pitchFamily="18" charset="0"/>
                              </a:rPr>
                              <m:t> 4 </m:t>
                            </m:r>
                            <m:r>
                              <a:rPr lang="es-CO" sz="800" i="1">
                                <a:latin typeface="Cambria Math" panose="02040503050406030204" pitchFamily="18" charset="0"/>
                              </a:rPr>
                              <m:t>𝑎</m:t>
                            </m:r>
                            <m:r>
                              <a:rPr lang="es-CO" sz="800" i="1">
                                <a:latin typeface="Cambria Math" panose="02040503050406030204" pitchFamily="18" charset="0"/>
                              </a:rPr>
                              <m:t>ñ</m:t>
                            </m:r>
                            <m:r>
                              <a:rPr lang="es-CO" sz="800" i="1">
                                <a:latin typeface="Cambria Math" panose="02040503050406030204" pitchFamily="18" charset="0"/>
                              </a:rPr>
                              <m:t>𝑜𝑠</m:t>
                            </m:r>
                          </m:den>
                        </m:f>
                        <m:r>
                          <a:rPr lang="es-ES" sz="800" b="0" i="1">
                            <a:latin typeface="Cambria Math" panose="02040503050406030204" pitchFamily="18" charset="0"/>
                          </a:rPr>
                          <m:t>−</m:t>
                        </m:r>
                        <m:f>
                          <m:fPr>
                            <m:ctrlPr>
                              <a:rPr lang="es-ES" sz="800" b="0" i="1">
                                <a:latin typeface="Cambria Math" panose="02040503050406030204" pitchFamily="18" charset="0"/>
                              </a:rPr>
                            </m:ctrlPr>
                          </m:fPr>
                          <m:num>
                            <m:r>
                              <a:rPr lang="es-ES" sz="800" b="0" i="1">
                                <a:latin typeface="Cambria Math" panose="02040503050406030204" pitchFamily="18" charset="0"/>
                              </a:rPr>
                              <m:t>𝑁</m:t>
                            </m:r>
                            <m:r>
                              <a:rPr lang="es-ES" sz="800" b="0" i="1">
                                <a:latin typeface="Cambria Math" panose="02040503050406030204" pitchFamily="18" charset="0"/>
                              </a:rPr>
                              <m:t>ú</m:t>
                            </m:r>
                            <m:r>
                              <a:rPr lang="es-ES" sz="800" b="0" i="1">
                                <a:latin typeface="Cambria Math" panose="02040503050406030204" pitchFamily="18" charset="0"/>
                              </a:rPr>
                              <m:t>𝑚𝑒𝑟𝑜</m:t>
                            </m:r>
                            <m:r>
                              <a:rPr lang="es-ES" sz="800" b="0" i="1">
                                <a:latin typeface="Cambria Math" panose="02040503050406030204" pitchFamily="18" charset="0"/>
                              </a:rPr>
                              <m:t> </m:t>
                            </m:r>
                            <m:r>
                              <a:rPr lang="es-ES" sz="800" b="0" i="1">
                                <a:latin typeface="Cambria Math" panose="02040503050406030204" pitchFamily="18" charset="0"/>
                              </a:rPr>
                              <m:t>𝑑𝑒</m:t>
                            </m:r>
                            <m:r>
                              <a:rPr lang="es-ES" sz="800" b="0" i="1">
                                <a:latin typeface="Cambria Math" panose="02040503050406030204" pitchFamily="18" charset="0"/>
                              </a:rPr>
                              <m:t> </m:t>
                            </m:r>
                            <m:r>
                              <a:rPr lang="es-ES" sz="800" b="0" i="1">
                                <a:latin typeface="Cambria Math" panose="02040503050406030204" pitchFamily="18" charset="0"/>
                              </a:rPr>
                              <m:t>h𝑜𝑚𝑏𝑟𝑒𝑠</m:t>
                            </m:r>
                            <m:r>
                              <a:rPr lang="es-ES" sz="800" b="0" i="1">
                                <a:latin typeface="Cambria Math" panose="02040503050406030204" pitchFamily="18" charset="0"/>
                              </a:rPr>
                              <m:t> </m:t>
                            </m:r>
                            <m:r>
                              <a:rPr lang="es-ES" sz="800" b="0" i="1">
                                <a:latin typeface="Cambria Math" panose="02040503050406030204" pitchFamily="18" charset="0"/>
                              </a:rPr>
                              <m:t>𝑚𝑎𝑡𝑟𝑖𝑐𝑢𝑙𝑎𝑑𝑜𝑠</m:t>
                            </m:r>
                            <m:r>
                              <a:rPr lang="es-ES" sz="800" b="0" i="1">
                                <a:latin typeface="Cambria Math" panose="02040503050406030204" pitchFamily="18" charset="0"/>
                              </a:rPr>
                              <m:t> </m:t>
                            </m:r>
                            <m:r>
                              <a:rPr lang="es-ES" sz="800" b="0" i="1">
                                <a:latin typeface="Cambria Math" panose="02040503050406030204" pitchFamily="18" charset="0"/>
                              </a:rPr>
                              <m:t>𝑒𝑛</m:t>
                            </m:r>
                            <m:r>
                              <a:rPr lang="es-ES" sz="800" b="0" i="1">
                                <a:latin typeface="Cambria Math" panose="02040503050406030204" pitchFamily="18" charset="0"/>
                              </a:rPr>
                              <m:t> </m:t>
                            </m:r>
                            <m:r>
                              <a:rPr lang="es-ES" sz="800" b="0" i="1">
                                <a:latin typeface="Cambria Math" panose="02040503050406030204" pitchFamily="18" charset="0"/>
                              </a:rPr>
                              <m:t>𝑝𝑟𝑒𝑒𝑠𝑐𝑜𝑙𝑎𝑟</m:t>
                            </m:r>
                          </m:num>
                          <m:den>
                            <m:r>
                              <a:rPr lang="es-ES" sz="800" b="0" i="1">
                                <a:latin typeface="Cambria Math" panose="02040503050406030204" pitchFamily="18" charset="0"/>
                              </a:rPr>
                              <m:t>𝑇𝑜𝑡𝑎𝑙</m:t>
                            </m:r>
                            <m:r>
                              <a:rPr lang="es-ES" sz="800" b="0" i="1">
                                <a:latin typeface="Cambria Math" panose="02040503050406030204" pitchFamily="18" charset="0"/>
                              </a:rPr>
                              <m:t> </m:t>
                            </m:r>
                            <m:r>
                              <a:rPr lang="es-ES" sz="800" b="0" i="1">
                                <a:latin typeface="Cambria Math" panose="02040503050406030204" pitchFamily="18" charset="0"/>
                              </a:rPr>
                              <m:t>𝑑𝑒</m:t>
                            </m:r>
                            <m:r>
                              <a:rPr lang="es-ES" sz="800" b="0" i="1">
                                <a:latin typeface="Cambria Math" panose="02040503050406030204" pitchFamily="18" charset="0"/>
                              </a:rPr>
                              <m:t> </m:t>
                            </m:r>
                            <m:r>
                              <a:rPr lang="es-ES" sz="800" b="0" i="1">
                                <a:latin typeface="Cambria Math" panose="02040503050406030204" pitchFamily="18" charset="0"/>
                              </a:rPr>
                              <m:t>h𝑜𝑚𝑏𝑟𝑒𝑠</m:t>
                            </m:r>
                            <m:r>
                              <a:rPr lang="es-ES" sz="800" b="0" i="1">
                                <a:latin typeface="Cambria Math" panose="02040503050406030204" pitchFamily="18" charset="0"/>
                              </a:rPr>
                              <m:t> </m:t>
                            </m:r>
                            <m:r>
                              <a:rPr lang="es-ES" sz="800" b="0" i="1">
                                <a:latin typeface="Cambria Math" panose="02040503050406030204" pitchFamily="18" charset="0"/>
                              </a:rPr>
                              <m:t>𝑒𝑛𝑡𝑟𝑒</m:t>
                            </m:r>
                            <m:r>
                              <a:rPr lang="es-ES" sz="800" b="0" i="1">
                                <a:latin typeface="Cambria Math" panose="02040503050406030204" pitchFamily="18" charset="0"/>
                              </a:rPr>
                              <m:t> </m:t>
                            </m:r>
                            <m:r>
                              <a:rPr lang="es-ES" sz="800" b="0" i="1">
                                <a:latin typeface="Cambria Math" panose="02040503050406030204" pitchFamily="18" charset="0"/>
                              </a:rPr>
                              <m:t>𝑙𝑜𝑠</m:t>
                            </m:r>
                            <m:r>
                              <a:rPr lang="es-ES" sz="800" b="0" i="1">
                                <a:latin typeface="Cambria Math" panose="02040503050406030204" pitchFamily="18" charset="0"/>
                              </a:rPr>
                              <m:t> 3 </m:t>
                            </m:r>
                            <m:r>
                              <a:rPr lang="es-ES" sz="800" b="0" i="1">
                                <a:latin typeface="Cambria Math" panose="02040503050406030204" pitchFamily="18" charset="0"/>
                              </a:rPr>
                              <m:t>𝑦</m:t>
                            </m:r>
                            <m:r>
                              <a:rPr lang="es-ES" sz="800" b="0" i="1">
                                <a:latin typeface="Cambria Math" panose="02040503050406030204" pitchFamily="18" charset="0"/>
                              </a:rPr>
                              <m:t> 4 </m:t>
                            </m:r>
                            <m:r>
                              <a:rPr lang="es-ES" sz="800" b="0" i="1">
                                <a:latin typeface="Cambria Math" panose="02040503050406030204" pitchFamily="18" charset="0"/>
                              </a:rPr>
                              <m:t>𝑎</m:t>
                            </m:r>
                            <m:r>
                              <a:rPr lang="es-ES" sz="800" b="0" i="1">
                                <a:latin typeface="Cambria Math" panose="02040503050406030204" pitchFamily="18" charset="0"/>
                              </a:rPr>
                              <m:t>ñ</m:t>
                            </m:r>
                            <m:r>
                              <a:rPr lang="es-ES" sz="800" b="0" i="1">
                                <a:latin typeface="Cambria Math" panose="02040503050406030204" pitchFamily="18" charset="0"/>
                              </a:rPr>
                              <m:t>𝑜𝑠</m:t>
                            </m:r>
                          </m:den>
                        </m:f>
                      </m:num>
                      <m:den>
                        <m:r>
                          <a:rPr lang="es-CO" sz="800" i="1">
                            <a:latin typeface="Cambria Math" panose="02040503050406030204" pitchFamily="18" charset="0"/>
                          </a:rPr>
                          <m:t> </m:t>
                        </m:r>
                        <m:f>
                          <m:fPr>
                            <m:ctrlPr>
                              <a:rPr lang="es-CO" sz="800" i="1">
                                <a:latin typeface="Cambria Math" panose="02040503050406030204" pitchFamily="18" charset="0"/>
                              </a:rPr>
                            </m:ctrlPr>
                          </m:fPr>
                          <m:num>
                            <m:r>
                              <a:rPr lang="es-CO" sz="800" i="1">
                                <a:latin typeface="Cambria Math" panose="02040503050406030204" pitchFamily="18" charset="0"/>
                              </a:rPr>
                              <m:t>𝑁</m:t>
                            </m:r>
                            <m:r>
                              <a:rPr lang="es-CO" sz="800" i="1">
                                <a:latin typeface="Cambria Math" panose="02040503050406030204" pitchFamily="18" charset="0"/>
                              </a:rPr>
                              <m:t>ú</m:t>
                            </m:r>
                            <m:r>
                              <a:rPr lang="es-CO" sz="800" i="1">
                                <a:latin typeface="Cambria Math" panose="02040503050406030204" pitchFamily="18" charset="0"/>
                              </a:rPr>
                              <m:t>𝑚𝑒𝑟𝑜</m:t>
                            </m:r>
                            <m:r>
                              <a:rPr lang="es-CO" sz="800" i="1">
                                <a:latin typeface="Cambria Math" panose="02040503050406030204" pitchFamily="18" charset="0"/>
                              </a:rPr>
                              <m:t> </m:t>
                            </m:r>
                            <m:r>
                              <a:rPr lang="es-CO" sz="800" i="1">
                                <a:latin typeface="Cambria Math" panose="02040503050406030204" pitchFamily="18" charset="0"/>
                              </a:rPr>
                              <m:t>𝑑𝑒</m:t>
                            </m:r>
                            <m:r>
                              <a:rPr lang="es-CO" sz="800" i="1">
                                <a:latin typeface="Cambria Math" panose="02040503050406030204" pitchFamily="18" charset="0"/>
                              </a:rPr>
                              <m:t> </m:t>
                            </m:r>
                            <m:r>
                              <a:rPr lang="es-CO" sz="800" i="1">
                                <a:latin typeface="Cambria Math" panose="02040503050406030204" pitchFamily="18" charset="0"/>
                              </a:rPr>
                              <m:t>h𝑜𝑚𝑏𝑟𝑒𝑠</m:t>
                            </m:r>
                            <m:r>
                              <a:rPr lang="es-CO" sz="800" i="1">
                                <a:latin typeface="Cambria Math" panose="02040503050406030204" pitchFamily="18" charset="0"/>
                              </a:rPr>
                              <m:t> </m:t>
                            </m:r>
                            <m:r>
                              <a:rPr lang="es-CO" sz="800" i="1">
                                <a:latin typeface="Cambria Math" panose="02040503050406030204" pitchFamily="18" charset="0"/>
                              </a:rPr>
                              <m:t>𝑚𝑎𝑡𝑟𝑖𝑐𝑢𝑙𝑎𝑑𝑜𝑠</m:t>
                            </m:r>
                            <m:r>
                              <a:rPr lang="es-CO" sz="800" i="1">
                                <a:latin typeface="Cambria Math" panose="02040503050406030204" pitchFamily="18" charset="0"/>
                              </a:rPr>
                              <m:t> </m:t>
                            </m:r>
                            <m:r>
                              <a:rPr lang="es-CO" sz="800" i="1">
                                <a:latin typeface="Cambria Math" panose="02040503050406030204" pitchFamily="18" charset="0"/>
                              </a:rPr>
                              <m:t>𝑒𝑛</m:t>
                            </m:r>
                            <m:r>
                              <a:rPr lang="es-CO" sz="800" i="1">
                                <a:latin typeface="Cambria Math" panose="02040503050406030204" pitchFamily="18" charset="0"/>
                              </a:rPr>
                              <m:t> </m:t>
                            </m:r>
                            <m:r>
                              <a:rPr lang="es-CO" sz="800" i="1">
                                <a:latin typeface="Cambria Math" panose="02040503050406030204" pitchFamily="18" charset="0"/>
                              </a:rPr>
                              <m:t>𝑝𝑟𝑒𝑒𝑠𝑐𝑜𝑙𝑎𝑟</m:t>
                            </m:r>
                          </m:num>
                          <m:den>
                            <m:r>
                              <a:rPr lang="es-CO" sz="800" i="1">
                                <a:latin typeface="Cambria Math" panose="02040503050406030204" pitchFamily="18" charset="0"/>
                              </a:rPr>
                              <m:t>𝑇𝑜𝑡𝑎𝑙</m:t>
                            </m:r>
                            <m:r>
                              <a:rPr lang="es-CO" sz="800" i="1">
                                <a:latin typeface="Cambria Math" panose="02040503050406030204" pitchFamily="18" charset="0"/>
                              </a:rPr>
                              <m:t> </m:t>
                            </m:r>
                            <m:r>
                              <a:rPr lang="es-CO" sz="800" i="1">
                                <a:latin typeface="Cambria Math" panose="02040503050406030204" pitchFamily="18" charset="0"/>
                              </a:rPr>
                              <m:t>𝑑𝑒</m:t>
                            </m:r>
                            <m:r>
                              <a:rPr lang="es-CO" sz="800" i="1">
                                <a:latin typeface="Cambria Math" panose="02040503050406030204" pitchFamily="18" charset="0"/>
                              </a:rPr>
                              <m:t> </m:t>
                            </m:r>
                            <m:r>
                              <a:rPr lang="es-CO" sz="800" i="1">
                                <a:latin typeface="Cambria Math" panose="02040503050406030204" pitchFamily="18" charset="0"/>
                              </a:rPr>
                              <m:t>h𝑜𝑚𝑏𝑟𝑒𝑠</m:t>
                            </m:r>
                            <m:r>
                              <a:rPr lang="es-CO" sz="800" i="1">
                                <a:latin typeface="Cambria Math" panose="02040503050406030204" pitchFamily="18" charset="0"/>
                              </a:rPr>
                              <m:t> </m:t>
                            </m:r>
                            <m:r>
                              <a:rPr lang="es-CO" sz="800" i="1">
                                <a:latin typeface="Cambria Math" panose="02040503050406030204" pitchFamily="18" charset="0"/>
                              </a:rPr>
                              <m:t>𝑒𝑛𝑡𝑟𝑒</m:t>
                            </m:r>
                            <m:r>
                              <a:rPr lang="es-CO" sz="800" i="1">
                                <a:latin typeface="Cambria Math" panose="02040503050406030204" pitchFamily="18" charset="0"/>
                              </a:rPr>
                              <m:t> </m:t>
                            </m:r>
                            <m:r>
                              <a:rPr lang="es-CO" sz="800" i="1">
                                <a:latin typeface="Cambria Math" panose="02040503050406030204" pitchFamily="18" charset="0"/>
                              </a:rPr>
                              <m:t>𝑙𝑜𝑠</m:t>
                            </m:r>
                            <m:r>
                              <a:rPr lang="es-CO" sz="800" i="1">
                                <a:latin typeface="Cambria Math" panose="02040503050406030204" pitchFamily="18" charset="0"/>
                              </a:rPr>
                              <m:t> 3 </m:t>
                            </m:r>
                            <m:r>
                              <a:rPr lang="es-ES" sz="800" b="0" i="1">
                                <a:latin typeface="Cambria Math" panose="02040503050406030204" pitchFamily="18" charset="0"/>
                              </a:rPr>
                              <m:t>𝑦</m:t>
                            </m:r>
                            <m:r>
                              <a:rPr lang="es-ES" sz="800" b="0" i="1">
                                <a:latin typeface="Cambria Math" panose="02040503050406030204" pitchFamily="18" charset="0"/>
                              </a:rPr>
                              <m:t> 4 </m:t>
                            </m:r>
                            <m:r>
                              <a:rPr lang="es-CO" sz="800" i="1">
                                <a:latin typeface="Cambria Math" panose="02040503050406030204" pitchFamily="18" charset="0"/>
                              </a:rPr>
                              <m:t>𝑎</m:t>
                            </m:r>
                            <m:r>
                              <a:rPr lang="es-CO" sz="800" i="1">
                                <a:latin typeface="Cambria Math" panose="02040503050406030204" pitchFamily="18" charset="0"/>
                              </a:rPr>
                              <m:t>ñ</m:t>
                            </m:r>
                            <m:r>
                              <a:rPr lang="es-CO" sz="800" i="1">
                                <a:latin typeface="Cambria Math" panose="02040503050406030204" pitchFamily="18" charset="0"/>
                              </a:rPr>
                              <m:t>𝑜𝑠</m:t>
                            </m:r>
                          </m:den>
                        </m:f>
                      </m:den>
                    </m:f>
                  </m:oMath>
                </m:oMathPara>
              </a14:m>
              <a:endParaRPr lang="es-CO" sz="800"/>
            </a:p>
          </xdr:txBody>
        </xdr:sp>
      </mc:Choice>
      <mc:Fallback xmlns="">
        <xdr:sp macro="" textlink="">
          <xdr:nvSpPr>
            <xdr:cNvPr id="2" name="CuadroTexto 1">
              <a:extLst>
                <a:ext uri="{FF2B5EF4-FFF2-40B4-BE49-F238E27FC236}">
                  <a16:creationId xmlns:a16="http://schemas.microsoft.com/office/drawing/2014/main" id="{BAF79C97-60C8-477D-B9B7-9ED25A5DADF5}"/>
                </a:ext>
              </a:extLst>
            </xdr:cNvPr>
            <xdr:cNvSpPr txBox="1"/>
          </xdr:nvSpPr>
          <xdr:spPr>
            <a:xfrm>
              <a:off x="1662309" y="4966396"/>
              <a:ext cx="11094065" cy="4636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800" i="0">
                  <a:latin typeface="Cambria Math" panose="02040503050406030204" pitchFamily="18" charset="0"/>
                </a:rPr>
                <a:t>((𝑁ú𝑚𝑒𝑟𝑜 𝑑𝑒 𝑚𝑢𝑗𝑒𝑟𝑒𝑠 𝑚𝑎𝑡𝑟𝑖𝑐𝑢𝑙𝑎𝑑𝑎𝑠 𝑒𝑛 𝑝𝑟</a:t>
              </a:r>
              <a:r>
                <a:rPr lang="es-ES" sz="800" b="0" i="0">
                  <a:latin typeface="Cambria Math" panose="02040503050406030204" pitchFamily="18" charset="0"/>
                </a:rPr>
                <a:t>𝑒𝑒𝑠𝑐𝑜𝑙𝑎𝑟</a:t>
              </a:r>
              <a:r>
                <a:rPr lang="es-CO" sz="800" b="0" i="0">
                  <a:latin typeface="Cambria Math" panose="02040503050406030204" pitchFamily="18" charset="0"/>
                </a:rPr>
                <a:t>)/(</a:t>
              </a:r>
              <a:r>
                <a:rPr lang="es-CO" sz="800" i="0">
                  <a:latin typeface="Cambria Math" panose="02040503050406030204" pitchFamily="18" charset="0"/>
                </a:rPr>
                <a:t>𝑇𝑜𝑡𝑎𝑙 𝑑𝑒 𝑚𝑢𝑗𝑒𝑟𝑒𝑠 𝑒𝑛𝑡𝑟𝑒 𝑙𝑜𝑠 </a:t>
              </a:r>
              <a:r>
                <a:rPr lang="es-ES" sz="800" b="0" i="0">
                  <a:latin typeface="Cambria Math" panose="02040503050406030204" pitchFamily="18" charset="0"/>
                </a:rPr>
                <a:t>3 𝑦 4</a:t>
              </a:r>
              <a:r>
                <a:rPr lang="es-CO" sz="800" i="0">
                  <a:latin typeface="Cambria Math" panose="02040503050406030204" pitchFamily="18" charset="0"/>
                </a:rPr>
                <a:t> 𝑎ñ𝑜𝑠)</a:t>
              </a:r>
              <a:r>
                <a:rPr lang="es-ES" sz="800" b="0" i="0">
                  <a:latin typeface="Cambria Math" panose="02040503050406030204" pitchFamily="18" charset="0"/>
                </a:rPr>
                <a:t>−(𝑁ú𝑚𝑒𝑟𝑜 𝑑𝑒 ℎ𝑜𝑚𝑏𝑟𝑒𝑠 𝑚𝑎𝑡𝑟𝑖𝑐𝑢𝑙𝑎𝑑𝑜𝑠 𝑒𝑛 𝑝𝑟𝑒𝑒𝑠𝑐𝑜𝑙𝑎𝑟)/(𝑇𝑜𝑡𝑎𝑙 𝑑𝑒 ℎ𝑜𝑚𝑏𝑟𝑒𝑠 𝑒𝑛𝑡𝑟𝑒 𝑙𝑜𝑠 3 𝑦 4 𝑎ñ𝑜𝑠)</a:t>
              </a:r>
              <a:r>
                <a:rPr lang="es-CO" sz="800" b="0" i="0">
                  <a:latin typeface="Cambria Math" panose="02040503050406030204" pitchFamily="18" charset="0"/>
                </a:rPr>
                <a:t>)/(</a:t>
              </a:r>
              <a:r>
                <a:rPr lang="es-CO" sz="800" i="0">
                  <a:latin typeface="Cambria Math" panose="02040503050406030204" pitchFamily="18" charset="0"/>
                </a:rPr>
                <a:t> (𝑁ú𝑚𝑒𝑟𝑜 𝑑𝑒 ℎ𝑜𝑚𝑏𝑟𝑒𝑠 𝑚𝑎𝑡𝑟𝑖𝑐𝑢𝑙𝑎𝑑𝑜𝑠 𝑒𝑛 𝑝𝑟</a:t>
              </a:r>
              <a:r>
                <a:rPr lang="es-ES" sz="800" b="0" i="0">
                  <a:latin typeface="Cambria Math" panose="02040503050406030204" pitchFamily="18" charset="0"/>
                </a:rPr>
                <a:t>𝑒𝑒𝑠𝑐𝑜𝑙𝑎𝑟</a:t>
              </a:r>
              <a:r>
                <a:rPr lang="es-CO" sz="800" b="0" i="0">
                  <a:latin typeface="Cambria Math" panose="02040503050406030204" pitchFamily="18" charset="0"/>
                </a:rPr>
                <a:t>)/(</a:t>
              </a:r>
              <a:r>
                <a:rPr lang="es-CO" sz="800" i="0">
                  <a:latin typeface="Cambria Math" panose="02040503050406030204" pitchFamily="18" charset="0"/>
                </a:rPr>
                <a:t>𝑇𝑜𝑡𝑎𝑙 𝑑𝑒 ℎ𝑜𝑚𝑏𝑟𝑒𝑠 𝑒𝑛𝑡𝑟𝑒 𝑙𝑜𝑠 </a:t>
              </a:r>
              <a:r>
                <a:rPr lang="es-ES" sz="800" b="0" i="0">
                  <a:latin typeface="Cambria Math" panose="02040503050406030204" pitchFamily="18" charset="0"/>
                </a:rPr>
                <a:t>3 𝑦 4 </a:t>
              </a:r>
              <a:r>
                <a:rPr lang="es-CO" sz="800" i="0">
                  <a:latin typeface="Cambria Math" panose="02040503050406030204" pitchFamily="18" charset="0"/>
                </a:rPr>
                <a:t>𝑎ñ𝑜𝑠))</a:t>
              </a:r>
              <a:endParaRPr lang="es-CO" sz="800"/>
            </a:p>
          </xdr:txBody>
        </xdr:sp>
      </mc:Fallback>
    </mc:AlternateContent>
    <xdr:clientData/>
  </xdr:oneCellAnchor>
  <xdr:twoCellAnchor editAs="oneCell">
    <xdr:from>
      <xdr:col>0</xdr:col>
      <xdr:colOff>0</xdr:colOff>
      <xdr:row>64</xdr:row>
      <xdr:rowOff>43544</xdr:rowOff>
    </xdr:from>
    <xdr:to>
      <xdr:col>13</xdr:col>
      <xdr:colOff>32657</xdr:colOff>
      <xdr:row>71</xdr:row>
      <xdr:rowOff>39594</xdr:rowOff>
    </xdr:to>
    <xdr:pic>
      <xdr:nvPicPr>
        <xdr:cNvPr id="4" name="Imagen 3">
          <a:extLst>
            <a:ext uri="{FF2B5EF4-FFF2-40B4-BE49-F238E27FC236}">
              <a16:creationId xmlns:a16="http://schemas.microsoft.com/office/drawing/2014/main" id="{FCBD228D-5348-401E-AF8C-FB0AD8DB6DD1}"/>
            </a:ext>
          </a:extLst>
        </xdr:cNvPr>
        <xdr:cNvPicPr>
          <a:picLocks noChangeAspect="1"/>
        </xdr:cNvPicPr>
      </xdr:nvPicPr>
      <xdr:blipFill rotWithShape="1">
        <a:blip xmlns:r="http://schemas.openxmlformats.org/officeDocument/2006/relationships" r:embed="rId1"/>
        <a:srcRect r="1627"/>
        <a:stretch/>
      </xdr:blipFill>
      <xdr:spPr>
        <a:xfrm>
          <a:off x="0" y="15321644"/>
          <a:ext cx="13262882" cy="1329550"/>
        </a:xfrm>
        <a:prstGeom prst="rect">
          <a:avLst/>
        </a:prstGeom>
      </xdr:spPr>
    </xdr:pic>
    <xdr:clientData/>
  </xdr:twoCellAnchor>
  <xdr:twoCellAnchor>
    <xdr:from>
      <xdr:col>0</xdr:col>
      <xdr:colOff>0</xdr:colOff>
      <xdr:row>0</xdr:row>
      <xdr:rowOff>0</xdr:rowOff>
    </xdr:from>
    <xdr:to>
      <xdr:col>13</xdr:col>
      <xdr:colOff>299357</xdr:colOff>
      <xdr:row>13</xdr:row>
      <xdr:rowOff>40821</xdr:rowOff>
    </xdr:to>
    <xdr:grpSp>
      <xdr:nvGrpSpPr>
        <xdr:cNvPr id="5" name="Grupo 4">
          <a:extLst>
            <a:ext uri="{FF2B5EF4-FFF2-40B4-BE49-F238E27FC236}">
              <a16:creationId xmlns:a16="http://schemas.microsoft.com/office/drawing/2014/main" id="{A660CCEF-0E1E-4764-92C1-B890C577F867}"/>
            </a:ext>
          </a:extLst>
        </xdr:cNvPr>
        <xdr:cNvGrpSpPr/>
      </xdr:nvGrpSpPr>
      <xdr:grpSpPr>
        <a:xfrm>
          <a:off x="0" y="0"/>
          <a:ext cx="13586732" cy="2517321"/>
          <a:chOff x="0" y="0"/>
          <a:chExt cx="12845143" cy="2517321"/>
        </a:xfrm>
      </xdr:grpSpPr>
      <xdr:pic>
        <xdr:nvPicPr>
          <xdr:cNvPr id="6" name="Imagen 5">
            <a:extLst>
              <a:ext uri="{FF2B5EF4-FFF2-40B4-BE49-F238E27FC236}">
                <a16:creationId xmlns:a16="http://schemas.microsoft.com/office/drawing/2014/main" id="{2D10426B-7049-4D0F-9347-1E4609F989B9}"/>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7" name="CuadroTexto 6">
            <a:extLst>
              <a:ext uri="{FF2B5EF4-FFF2-40B4-BE49-F238E27FC236}">
                <a16:creationId xmlns:a16="http://schemas.microsoft.com/office/drawing/2014/main" id="{76D0DD80-70C3-B9AB-AC9D-E339E69F2784}"/>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drawings/drawing10.xml><?xml version="1.0" encoding="utf-8"?>
<xdr:wsDr xmlns:xdr="http://schemas.openxmlformats.org/drawingml/2006/spreadsheetDrawing" xmlns:a="http://schemas.openxmlformats.org/drawingml/2006/main">
  <xdr:oneCellAnchor>
    <xdr:from>
      <xdr:col>1</xdr:col>
      <xdr:colOff>492672</xdr:colOff>
      <xdr:row>18</xdr:row>
      <xdr:rowOff>22159</xdr:rowOff>
    </xdr:from>
    <xdr:ext cx="11094065" cy="504112"/>
    <mc:AlternateContent xmlns:mc="http://schemas.openxmlformats.org/markup-compatibility/2006" xmlns:a14="http://schemas.microsoft.com/office/drawing/2010/main">
      <mc:Choice Requires="a14">
        <xdr:sp macro="" textlink="">
          <xdr:nvSpPr>
            <xdr:cNvPr id="2" name="CuadroTexto 1">
              <a:extLst>
                <a:ext uri="{FF2B5EF4-FFF2-40B4-BE49-F238E27FC236}">
                  <a16:creationId xmlns:a16="http://schemas.microsoft.com/office/drawing/2014/main" id="{AFF67003-F664-4E43-8B04-881277767A2D}"/>
                </a:ext>
              </a:extLst>
            </xdr:cNvPr>
            <xdr:cNvSpPr txBox="1"/>
          </xdr:nvSpPr>
          <xdr:spPr>
            <a:xfrm>
              <a:off x="1570358" y="4724788"/>
              <a:ext cx="11094065" cy="50411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900" i="1">
                            <a:latin typeface="Cambria Math" panose="02040503050406030204" pitchFamily="18" charset="0"/>
                          </a:rPr>
                        </m:ctrlPr>
                      </m:fPr>
                      <m:num>
                        <m:f>
                          <m:fPr>
                            <m:ctrlPr>
                              <a:rPr lang="es-CO" sz="900" i="1">
                                <a:latin typeface="Cambria Math" panose="02040503050406030204" pitchFamily="18" charset="0"/>
                              </a:rPr>
                            </m:ctrlPr>
                          </m:fPr>
                          <m:num>
                            <m:r>
                              <a:rPr lang="es-CO" sz="900" i="1">
                                <a:latin typeface="Cambria Math" panose="02040503050406030204" pitchFamily="18" charset="0"/>
                              </a:rPr>
                              <m:t>𝑁</m:t>
                            </m:r>
                            <m:r>
                              <a:rPr lang="es-CO" sz="900" i="1">
                                <a:latin typeface="Cambria Math" panose="02040503050406030204" pitchFamily="18" charset="0"/>
                              </a:rPr>
                              <m:t>ú</m:t>
                            </m:r>
                            <m:r>
                              <a:rPr lang="es-CO" sz="900" i="1">
                                <a:latin typeface="Cambria Math" panose="02040503050406030204" pitchFamily="18" charset="0"/>
                              </a:rPr>
                              <m:t>𝑚𝑒𝑟𝑜</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𝑚𝑢𝑗𝑒𝑟𝑒𝑠</m:t>
                            </m:r>
                            <m:r>
                              <a:rPr lang="es-CO" sz="900" i="1">
                                <a:latin typeface="Cambria Math" panose="02040503050406030204" pitchFamily="18" charset="0"/>
                              </a:rPr>
                              <m:t> </m:t>
                            </m:r>
                            <m:r>
                              <a:rPr lang="es-ES" sz="900" b="0" i="1">
                                <a:latin typeface="Cambria Math" panose="02040503050406030204" pitchFamily="18" charset="0"/>
                              </a:rPr>
                              <m:t>𝑑𝑒𝑠𝑒𝑟𝑡𝑜𝑟𝑎𝑠</m:t>
                            </m:r>
                            <m:r>
                              <a:rPr lang="es-ES" sz="900" b="0" i="1">
                                <a:latin typeface="Cambria Math" panose="02040503050406030204" pitchFamily="18" charset="0"/>
                              </a:rPr>
                              <m:t> </m:t>
                            </m:r>
                            <m:r>
                              <a:rPr lang="es-ES" sz="900" b="0" i="1">
                                <a:latin typeface="Cambria Math" panose="02040503050406030204" pitchFamily="18" charset="0"/>
                              </a:rPr>
                              <m:t>𝑒𝑛</m:t>
                            </m:r>
                            <m:r>
                              <a:rPr lang="es-ES" sz="900" b="0" i="1">
                                <a:latin typeface="Cambria Math" panose="02040503050406030204" pitchFamily="18" charset="0"/>
                              </a:rPr>
                              <m:t> </m:t>
                            </m:r>
                            <m:r>
                              <a:rPr lang="es-ES" sz="900" b="0" i="1">
                                <a:latin typeface="Cambria Math" panose="02040503050406030204" pitchFamily="18" charset="0"/>
                              </a:rPr>
                              <m:t>𝑝𝑟𝑖𝑚𝑎𝑟𝑖𝑎</m:t>
                            </m:r>
                          </m:num>
                          <m:den>
                            <m:r>
                              <a:rPr lang="es-CO" sz="900" i="1">
                                <a:latin typeface="Cambria Math" panose="02040503050406030204" pitchFamily="18" charset="0"/>
                              </a:rPr>
                              <m:t>𝑇𝑜𝑡𝑎𝑙</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𝑚𝑢𝑗𝑒𝑟𝑒𝑠</m:t>
                            </m:r>
                            <m:r>
                              <a:rPr lang="es-CO" sz="900" i="1">
                                <a:latin typeface="Cambria Math" panose="02040503050406030204" pitchFamily="18" charset="0"/>
                              </a:rPr>
                              <m:t> </m:t>
                            </m:r>
                            <m:r>
                              <a:rPr lang="es-CO" sz="900" i="1">
                                <a:latin typeface="Cambria Math" panose="02040503050406030204" pitchFamily="18" charset="0"/>
                              </a:rPr>
                              <m:t>𝑒𝑛𝑡𝑟𝑒</m:t>
                            </m:r>
                            <m:r>
                              <a:rPr lang="es-CO" sz="900" i="1">
                                <a:latin typeface="Cambria Math" panose="02040503050406030204" pitchFamily="18" charset="0"/>
                              </a:rPr>
                              <m:t> </m:t>
                            </m:r>
                            <m:r>
                              <a:rPr lang="es-CO" sz="900" i="1">
                                <a:latin typeface="Cambria Math" panose="02040503050406030204" pitchFamily="18" charset="0"/>
                              </a:rPr>
                              <m:t>𝑙𝑜𝑠</m:t>
                            </m:r>
                            <m:r>
                              <a:rPr lang="es-CO" sz="900" i="1">
                                <a:latin typeface="Cambria Math" panose="02040503050406030204" pitchFamily="18" charset="0"/>
                              </a:rPr>
                              <m:t> 6−10 </m:t>
                            </m:r>
                            <m:r>
                              <a:rPr lang="es-CO" sz="900" i="1">
                                <a:latin typeface="Cambria Math" panose="02040503050406030204" pitchFamily="18" charset="0"/>
                              </a:rPr>
                              <m:t>𝑎</m:t>
                            </m:r>
                            <m:r>
                              <a:rPr lang="es-CO" sz="900" i="1">
                                <a:latin typeface="Cambria Math" panose="02040503050406030204" pitchFamily="18" charset="0"/>
                              </a:rPr>
                              <m:t>ñ</m:t>
                            </m:r>
                            <m:r>
                              <a:rPr lang="es-CO" sz="900" i="1">
                                <a:latin typeface="Cambria Math" panose="02040503050406030204" pitchFamily="18" charset="0"/>
                              </a:rPr>
                              <m:t>𝑜𝑠</m:t>
                            </m:r>
                          </m:den>
                        </m:f>
                        <m:r>
                          <a:rPr lang="es-ES" sz="900" b="0" i="1">
                            <a:latin typeface="Cambria Math" panose="02040503050406030204" pitchFamily="18" charset="0"/>
                          </a:rPr>
                          <m:t>∗1.000−</m:t>
                        </m:r>
                        <m:f>
                          <m:fPr>
                            <m:ctrlPr>
                              <a:rPr lang="es-ES" sz="900" b="0" i="1">
                                <a:latin typeface="Cambria Math" panose="02040503050406030204" pitchFamily="18" charset="0"/>
                              </a:rPr>
                            </m:ctrlPr>
                          </m:fPr>
                          <m:num>
                            <m:r>
                              <a:rPr lang="es-ES" sz="900" b="0" i="1">
                                <a:latin typeface="Cambria Math" panose="02040503050406030204" pitchFamily="18" charset="0"/>
                              </a:rPr>
                              <m:t>𝑁</m:t>
                            </m:r>
                            <m:r>
                              <a:rPr lang="es-ES" sz="900" b="0" i="1">
                                <a:latin typeface="Cambria Math" panose="02040503050406030204" pitchFamily="18" charset="0"/>
                              </a:rPr>
                              <m:t>ú</m:t>
                            </m:r>
                            <m:r>
                              <a:rPr lang="es-ES" sz="900" b="0" i="1">
                                <a:latin typeface="Cambria Math" panose="02040503050406030204" pitchFamily="18" charset="0"/>
                              </a:rPr>
                              <m:t>𝑚𝑒𝑟𝑜</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r>
                              <a:rPr lang="es-ES" sz="900" b="0" i="1">
                                <a:latin typeface="Cambria Math" panose="02040503050406030204" pitchFamily="18" charset="0"/>
                              </a:rPr>
                              <m:t> </m:t>
                            </m:r>
                            <m:r>
                              <a:rPr lang="es-ES" sz="900" b="0" i="1">
                                <a:latin typeface="Cambria Math" panose="02040503050406030204" pitchFamily="18" charset="0"/>
                              </a:rPr>
                              <m:t>𝑑𝑒𝑠𝑒𝑟𝑡𝑜𝑟𝑒𝑠</m:t>
                            </m:r>
                            <m:r>
                              <a:rPr lang="es-ES" sz="900" b="0" i="1">
                                <a:latin typeface="Cambria Math" panose="02040503050406030204" pitchFamily="18" charset="0"/>
                              </a:rPr>
                              <m:t> </m:t>
                            </m:r>
                            <m:r>
                              <a:rPr lang="es-ES" sz="900" b="0" i="1">
                                <a:latin typeface="Cambria Math" panose="02040503050406030204" pitchFamily="18" charset="0"/>
                              </a:rPr>
                              <m:t>𝑒𝑛</m:t>
                            </m:r>
                            <m:r>
                              <a:rPr lang="es-ES" sz="900" b="0" i="1">
                                <a:latin typeface="Cambria Math" panose="02040503050406030204" pitchFamily="18" charset="0"/>
                              </a:rPr>
                              <m:t> </m:t>
                            </m:r>
                            <m:r>
                              <a:rPr lang="es-ES" sz="900" b="0" i="1">
                                <a:latin typeface="Cambria Math" panose="02040503050406030204" pitchFamily="18" charset="0"/>
                              </a:rPr>
                              <m:t>𝑝𝑟𝑖𝑚𝑎𝑟𝑖𝑎</m:t>
                            </m:r>
                          </m:num>
                          <m:den>
                            <m:r>
                              <a:rPr lang="es-ES" sz="900" b="0" i="1">
                                <a:latin typeface="Cambria Math" panose="02040503050406030204" pitchFamily="18" charset="0"/>
                              </a:rPr>
                              <m:t>𝑇𝑜𝑡𝑎𝑙</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r>
                              <a:rPr lang="es-ES" sz="900" b="0" i="1">
                                <a:latin typeface="Cambria Math" panose="02040503050406030204" pitchFamily="18" charset="0"/>
                              </a:rPr>
                              <m:t> </m:t>
                            </m:r>
                            <m:r>
                              <a:rPr lang="es-ES" sz="900" b="0" i="1">
                                <a:latin typeface="Cambria Math" panose="02040503050406030204" pitchFamily="18" charset="0"/>
                              </a:rPr>
                              <m:t>𝑒𝑛𝑡𝑟𝑒</m:t>
                            </m:r>
                            <m:r>
                              <a:rPr lang="es-ES" sz="900" b="0" i="1">
                                <a:latin typeface="Cambria Math" panose="02040503050406030204" pitchFamily="18" charset="0"/>
                              </a:rPr>
                              <m:t> </m:t>
                            </m:r>
                            <m:r>
                              <a:rPr lang="es-ES" sz="900" b="0" i="1">
                                <a:latin typeface="Cambria Math" panose="02040503050406030204" pitchFamily="18" charset="0"/>
                              </a:rPr>
                              <m:t>𝑙𝑜𝑠</m:t>
                            </m:r>
                            <m:r>
                              <a:rPr lang="es-ES" sz="900" b="0" i="1">
                                <a:latin typeface="Cambria Math" panose="02040503050406030204" pitchFamily="18" charset="0"/>
                              </a:rPr>
                              <m:t> 6 −10 </m:t>
                            </m:r>
                            <m:r>
                              <a:rPr lang="es-ES" sz="900" b="0" i="1">
                                <a:latin typeface="Cambria Math" panose="02040503050406030204" pitchFamily="18" charset="0"/>
                              </a:rPr>
                              <m:t>𝑎</m:t>
                            </m:r>
                            <m:r>
                              <a:rPr lang="es-ES" sz="900" b="0" i="1">
                                <a:latin typeface="Cambria Math" panose="02040503050406030204" pitchFamily="18" charset="0"/>
                              </a:rPr>
                              <m:t>ñ</m:t>
                            </m:r>
                            <m:r>
                              <a:rPr lang="es-ES" sz="900" b="0" i="1">
                                <a:latin typeface="Cambria Math" panose="02040503050406030204" pitchFamily="18" charset="0"/>
                              </a:rPr>
                              <m:t>𝑜𝑠</m:t>
                            </m:r>
                          </m:den>
                        </m:f>
                        <m:r>
                          <a:rPr lang="es-ES" sz="900" b="0" i="1">
                            <a:latin typeface="Cambria Math" panose="02040503050406030204" pitchFamily="18" charset="0"/>
                          </a:rPr>
                          <m:t>∗1.000</m:t>
                        </m:r>
                      </m:num>
                      <m:den>
                        <m:r>
                          <a:rPr lang="es-CO" sz="900" i="1">
                            <a:latin typeface="Cambria Math" panose="02040503050406030204" pitchFamily="18" charset="0"/>
                          </a:rPr>
                          <m:t> </m:t>
                        </m:r>
                        <m:f>
                          <m:fPr>
                            <m:ctrlPr>
                              <a:rPr lang="es-ES" sz="900" b="0" i="1">
                                <a:solidFill>
                                  <a:schemeClr val="tx1"/>
                                </a:solidFill>
                                <a:effectLst/>
                                <a:latin typeface="Cambria Math" panose="02040503050406030204" pitchFamily="18" charset="0"/>
                                <a:ea typeface="+mn-ea"/>
                                <a:cs typeface="+mn-cs"/>
                              </a:rPr>
                            </m:ctrlPr>
                          </m:fPr>
                          <m:num>
                            <m:r>
                              <a:rPr lang="es-ES" sz="900" b="0" i="1">
                                <a:solidFill>
                                  <a:schemeClr val="tx1"/>
                                </a:solidFill>
                                <a:effectLst/>
                                <a:latin typeface="Cambria Math" panose="02040503050406030204" pitchFamily="18" charset="0"/>
                                <a:ea typeface="+mn-ea"/>
                                <a:cs typeface="+mn-cs"/>
                              </a:rPr>
                              <m:t>𝑁</m:t>
                            </m:r>
                            <m:r>
                              <a:rPr lang="es-ES" sz="900" b="0" i="1">
                                <a:solidFill>
                                  <a:schemeClr val="tx1"/>
                                </a:solidFill>
                                <a:effectLst/>
                                <a:latin typeface="Cambria Math" panose="02040503050406030204" pitchFamily="18" charset="0"/>
                                <a:ea typeface="+mn-ea"/>
                                <a:cs typeface="+mn-cs"/>
                              </a:rPr>
                              <m:t>ú</m:t>
                            </m:r>
                            <m:r>
                              <a:rPr lang="es-ES" sz="900" b="0" i="1">
                                <a:solidFill>
                                  <a:schemeClr val="tx1"/>
                                </a:solidFill>
                                <a:effectLst/>
                                <a:latin typeface="Cambria Math" panose="02040503050406030204" pitchFamily="18" charset="0"/>
                                <a:ea typeface="+mn-ea"/>
                                <a:cs typeface="+mn-cs"/>
                              </a:rPr>
                              <m:t>𝑚𝑒𝑟𝑜</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h𝑜𝑚𝑏𝑟𝑒𝑠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𝑑𝑒𝑠𝑒𝑟𝑡𝑜𝑟𝑒𝑠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𝑒𝑛</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𝑝𝑟𝑖𝑚𝑎𝑟𝑖𝑎</m:t>
                            </m:r>
                          </m:num>
                          <m:den>
                            <m:r>
                              <a:rPr lang="es-ES" sz="900" b="0" i="1">
                                <a:solidFill>
                                  <a:schemeClr val="tx1"/>
                                </a:solidFill>
                                <a:effectLst/>
                                <a:latin typeface="Cambria Math" panose="02040503050406030204" pitchFamily="18" charset="0"/>
                                <a:ea typeface="+mn-ea"/>
                                <a:cs typeface="+mn-cs"/>
                              </a:rPr>
                              <m:t>𝑇𝑜𝑡𝑎𝑙</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h𝑜𝑚𝑏𝑟𝑒𝑠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𝑒𝑛𝑡𝑟𝑒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𝑙𝑜𝑠</m:t>
                            </m:r>
                            <m:r>
                              <a:rPr lang="es-ES" sz="900" b="0" i="1">
                                <a:solidFill>
                                  <a:schemeClr val="tx1"/>
                                </a:solidFill>
                                <a:effectLst/>
                                <a:latin typeface="Cambria Math" panose="02040503050406030204" pitchFamily="18" charset="0"/>
                                <a:ea typeface="+mn-ea"/>
                                <a:cs typeface="+mn-cs"/>
                              </a:rPr>
                              <m:t> 6 −10 </m:t>
                            </m:r>
                            <m:r>
                              <a:rPr lang="es-ES" sz="900" b="0" i="1">
                                <a:solidFill>
                                  <a:schemeClr val="tx1"/>
                                </a:solidFill>
                                <a:effectLst/>
                                <a:latin typeface="Cambria Math" panose="02040503050406030204" pitchFamily="18" charset="0"/>
                                <a:ea typeface="+mn-ea"/>
                                <a:cs typeface="+mn-cs"/>
                              </a:rPr>
                              <m:t>𝑎</m:t>
                            </m:r>
                            <m:r>
                              <a:rPr lang="es-ES" sz="900" b="0" i="1">
                                <a:solidFill>
                                  <a:schemeClr val="tx1"/>
                                </a:solidFill>
                                <a:effectLst/>
                                <a:latin typeface="Cambria Math" panose="02040503050406030204" pitchFamily="18" charset="0"/>
                                <a:ea typeface="+mn-ea"/>
                                <a:cs typeface="+mn-cs"/>
                              </a:rPr>
                              <m:t>ñ</m:t>
                            </m:r>
                            <m:r>
                              <a:rPr lang="es-ES" sz="900" b="0" i="1">
                                <a:solidFill>
                                  <a:schemeClr val="tx1"/>
                                </a:solidFill>
                                <a:effectLst/>
                                <a:latin typeface="Cambria Math" panose="02040503050406030204" pitchFamily="18" charset="0"/>
                                <a:ea typeface="+mn-ea"/>
                                <a:cs typeface="+mn-cs"/>
                              </a:rPr>
                              <m:t>𝑜𝑠</m:t>
                            </m:r>
                          </m:den>
                        </m:f>
                        <m:r>
                          <a:rPr lang="es-ES" sz="900" b="0" i="1">
                            <a:solidFill>
                              <a:schemeClr val="tx1"/>
                            </a:solidFill>
                            <a:effectLst/>
                            <a:latin typeface="Cambria Math" panose="02040503050406030204" pitchFamily="18" charset="0"/>
                            <a:ea typeface="+mn-ea"/>
                            <a:cs typeface="+mn-cs"/>
                          </a:rPr>
                          <m:t>∗1.000</m:t>
                        </m:r>
                      </m:den>
                    </m:f>
                  </m:oMath>
                </m:oMathPara>
              </a14:m>
              <a:endParaRPr lang="es-CO" sz="900"/>
            </a:p>
          </xdr:txBody>
        </xdr:sp>
      </mc:Choice>
      <mc:Fallback xmlns="">
        <xdr:sp macro="" textlink="">
          <xdr:nvSpPr>
            <xdr:cNvPr id="2" name="CuadroTexto 1">
              <a:extLst>
                <a:ext uri="{FF2B5EF4-FFF2-40B4-BE49-F238E27FC236}">
                  <a16:creationId xmlns:a16="http://schemas.microsoft.com/office/drawing/2014/main" id="{AFF67003-F664-4E43-8B04-881277767A2D}"/>
                </a:ext>
              </a:extLst>
            </xdr:cNvPr>
            <xdr:cNvSpPr txBox="1"/>
          </xdr:nvSpPr>
          <xdr:spPr>
            <a:xfrm>
              <a:off x="1570358" y="4724788"/>
              <a:ext cx="11094065" cy="50411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900" i="0">
                  <a:latin typeface="Cambria Math" panose="02040503050406030204" pitchFamily="18" charset="0"/>
                </a:rPr>
                <a:t>((𝑁ú𝑚𝑒𝑟𝑜 𝑑𝑒 𝑚𝑢𝑗𝑒𝑟𝑒𝑠 </a:t>
              </a:r>
              <a:r>
                <a:rPr lang="es-ES" sz="900" b="0" i="0">
                  <a:latin typeface="Cambria Math" panose="02040503050406030204" pitchFamily="18" charset="0"/>
                </a:rPr>
                <a:t>𝑑𝑒𝑠𝑒𝑟𝑡𝑜𝑟𝑎𝑠 𝑒𝑛 𝑝𝑟𝑖𝑚𝑎𝑟𝑖𝑎</a:t>
              </a:r>
              <a:r>
                <a:rPr lang="es-CO" sz="900" b="0" i="0">
                  <a:latin typeface="Cambria Math" panose="02040503050406030204" pitchFamily="18" charset="0"/>
                </a:rPr>
                <a:t>)/(</a:t>
              </a:r>
              <a:r>
                <a:rPr lang="es-CO" sz="900" i="0">
                  <a:latin typeface="Cambria Math" panose="02040503050406030204" pitchFamily="18" charset="0"/>
                </a:rPr>
                <a:t>𝑇𝑜𝑡𝑎𝑙 𝑑𝑒 𝑚𝑢𝑗𝑒𝑟𝑒𝑠 𝑒𝑛𝑡𝑟𝑒 𝑙𝑜𝑠 6−10 𝑎ñ𝑜𝑠)</a:t>
              </a:r>
              <a:r>
                <a:rPr lang="es-ES" sz="900" b="0" i="0">
                  <a:latin typeface="Cambria Math" panose="02040503050406030204" pitchFamily="18" charset="0"/>
                </a:rPr>
                <a:t>∗1.000−(𝑁ú𝑚𝑒𝑟𝑜 𝑑𝑒 ℎ𝑜𝑚𝑏𝑟𝑒𝑠 𝑑𝑒𝑠𝑒𝑟𝑡𝑜𝑟𝑒𝑠 𝑒𝑛 𝑝𝑟𝑖𝑚𝑎𝑟𝑖𝑎)/(𝑇𝑜𝑡𝑎𝑙 𝑑𝑒 ℎ𝑜𝑚𝑏𝑟𝑒𝑠 𝑒𝑛𝑡𝑟𝑒 𝑙𝑜𝑠 6 −10 𝑎ñ𝑜𝑠)∗1.000</a:t>
              </a:r>
              <a:r>
                <a:rPr lang="es-CO" sz="900" b="0" i="0">
                  <a:latin typeface="Cambria Math" panose="02040503050406030204" pitchFamily="18" charset="0"/>
                </a:rPr>
                <a:t>)/(</a:t>
              </a:r>
              <a:r>
                <a:rPr lang="es-CO" sz="900" i="0">
                  <a:latin typeface="Cambria Math" panose="02040503050406030204" pitchFamily="18" charset="0"/>
                </a:rPr>
                <a:t> </a:t>
              </a:r>
              <a:r>
                <a:rPr lang="es-ES" sz="900" b="0" i="0">
                  <a:solidFill>
                    <a:schemeClr val="tx1"/>
                  </a:solidFill>
                  <a:effectLst/>
                  <a:latin typeface="Cambria Math" panose="02040503050406030204" pitchFamily="18" charset="0"/>
                  <a:ea typeface="+mn-ea"/>
                  <a:cs typeface="+mn-cs"/>
                </a:rPr>
                <a:t>(𝑁ú𝑚𝑒𝑟𝑜 𝑑𝑒 ℎ𝑜𝑚𝑏𝑟𝑒𝑠 𝑑𝑒𝑠𝑒𝑟𝑡𝑜𝑟𝑒𝑠 𝑒𝑛 𝑝𝑟𝑖𝑚𝑎𝑟𝑖𝑎)/(𝑇𝑜𝑡𝑎𝑙 𝑑𝑒 ℎ𝑜𝑚𝑏𝑟𝑒𝑠 𝑒𝑛𝑡𝑟𝑒 𝑙𝑜𝑠 6 −10 𝑎ñ𝑜𝑠)∗1.000</a:t>
              </a:r>
              <a:r>
                <a:rPr lang="es-CO" sz="900" b="0" i="0">
                  <a:solidFill>
                    <a:schemeClr val="tx1"/>
                  </a:solidFill>
                  <a:effectLst/>
                  <a:latin typeface="Cambria Math" panose="02040503050406030204" pitchFamily="18" charset="0"/>
                  <a:ea typeface="+mn-ea"/>
                  <a:cs typeface="+mn-cs"/>
                </a:rPr>
                <a:t>)</a:t>
              </a:r>
              <a:endParaRPr lang="es-CO" sz="900"/>
            </a:p>
          </xdr:txBody>
        </xdr:sp>
      </mc:Fallback>
    </mc:AlternateContent>
    <xdr:clientData/>
  </xdr:oneCellAnchor>
  <xdr:twoCellAnchor editAs="oneCell">
    <xdr:from>
      <xdr:col>0</xdr:col>
      <xdr:colOff>0</xdr:colOff>
      <xdr:row>64</xdr:row>
      <xdr:rowOff>27213</xdr:rowOff>
    </xdr:from>
    <xdr:to>
      <xdr:col>13</xdr:col>
      <xdr:colOff>9070</xdr:colOff>
      <xdr:row>71</xdr:row>
      <xdr:rowOff>16005</xdr:rowOff>
    </xdr:to>
    <xdr:pic>
      <xdr:nvPicPr>
        <xdr:cNvPr id="4" name="Imagen 3">
          <a:extLst>
            <a:ext uri="{FF2B5EF4-FFF2-40B4-BE49-F238E27FC236}">
              <a16:creationId xmlns:a16="http://schemas.microsoft.com/office/drawing/2014/main" id="{0475B8C8-FE0B-4F11-9FD6-B4416C10D383}"/>
            </a:ext>
          </a:extLst>
        </xdr:cNvPr>
        <xdr:cNvPicPr>
          <a:picLocks noChangeAspect="1"/>
        </xdr:cNvPicPr>
      </xdr:nvPicPr>
      <xdr:blipFill rotWithShape="1">
        <a:blip xmlns:r="http://schemas.openxmlformats.org/officeDocument/2006/relationships" r:embed="rId1"/>
        <a:srcRect r="1627"/>
        <a:stretch/>
      </xdr:blipFill>
      <xdr:spPr>
        <a:xfrm>
          <a:off x="0" y="14922499"/>
          <a:ext cx="13316856" cy="1258792"/>
        </a:xfrm>
        <a:prstGeom prst="rect">
          <a:avLst/>
        </a:prstGeom>
      </xdr:spPr>
    </xdr:pic>
    <xdr:clientData/>
  </xdr:twoCellAnchor>
  <xdr:twoCellAnchor>
    <xdr:from>
      <xdr:col>0</xdr:col>
      <xdr:colOff>0</xdr:colOff>
      <xdr:row>0</xdr:row>
      <xdr:rowOff>0</xdr:rowOff>
    </xdr:from>
    <xdr:to>
      <xdr:col>13</xdr:col>
      <xdr:colOff>299357</xdr:colOff>
      <xdr:row>13</xdr:row>
      <xdr:rowOff>40821</xdr:rowOff>
    </xdr:to>
    <xdr:grpSp>
      <xdr:nvGrpSpPr>
        <xdr:cNvPr id="5" name="Grupo 4">
          <a:extLst>
            <a:ext uri="{FF2B5EF4-FFF2-40B4-BE49-F238E27FC236}">
              <a16:creationId xmlns:a16="http://schemas.microsoft.com/office/drawing/2014/main" id="{4D63D1A4-D655-4182-95A9-460A476210FC}"/>
            </a:ext>
          </a:extLst>
        </xdr:cNvPr>
        <xdr:cNvGrpSpPr/>
      </xdr:nvGrpSpPr>
      <xdr:grpSpPr>
        <a:xfrm>
          <a:off x="0" y="0"/>
          <a:ext cx="13598638" cy="2517321"/>
          <a:chOff x="0" y="0"/>
          <a:chExt cx="12845143" cy="2517321"/>
        </a:xfrm>
      </xdr:grpSpPr>
      <xdr:pic>
        <xdr:nvPicPr>
          <xdr:cNvPr id="6" name="Imagen 5">
            <a:extLst>
              <a:ext uri="{FF2B5EF4-FFF2-40B4-BE49-F238E27FC236}">
                <a16:creationId xmlns:a16="http://schemas.microsoft.com/office/drawing/2014/main" id="{4E4C5A3F-2387-E54C-5D0F-18BBF87504DA}"/>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7" name="CuadroTexto 6">
            <a:extLst>
              <a:ext uri="{FF2B5EF4-FFF2-40B4-BE49-F238E27FC236}">
                <a16:creationId xmlns:a16="http://schemas.microsoft.com/office/drawing/2014/main" id="{7B75C5EA-5214-C7D6-2D45-9223E145625D}"/>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64</xdr:row>
      <xdr:rowOff>43544</xdr:rowOff>
    </xdr:from>
    <xdr:to>
      <xdr:col>12</xdr:col>
      <xdr:colOff>783771</xdr:colOff>
      <xdr:row>71</xdr:row>
      <xdr:rowOff>39593</xdr:rowOff>
    </xdr:to>
    <xdr:pic>
      <xdr:nvPicPr>
        <xdr:cNvPr id="4" name="Imagen 3">
          <a:extLst>
            <a:ext uri="{FF2B5EF4-FFF2-40B4-BE49-F238E27FC236}">
              <a16:creationId xmlns:a16="http://schemas.microsoft.com/office/drawing/2014/main" id="{4D3F6E2D-CF68-41D4-824B-B0B10AC3D88D}"/>
            </a:ext>
          </a:extLst>
        </xdr:cNvPr>
        <xdr:cNvPicPr>
          <a:picLocks noChangeAspect="1"/>
        </xdr:cNvPicPr>
      </xdr:nvPicPr>
      <xdr:blipFill rotWithShape="1">
        <a:blip xmlns:r="http://schemas.openxmlformats.org/officeDocument/2006/relationships" r:embed="rId1"/>
        <a:srcRect r="1627"/>
        <a:stretch/>
      </xdr:blipFill>
      <xdr:spPr>
        <a:xfrm>
          <a:off x="0" y="13661573"/>
          <a:ext cx="13247914" cy="1215249"/>
        </a:xfrm>
        <a:prstGeom prst="rect">
          <a:avLst/>
        </a:prstGeom>
      </xdr:spPr>
    </xdr:pic>
    <xdr:clientData/>
  </xdr:twoCellAnchor>
  <xdr:oneCellAnchor>
    <xdr:from>
      <xdr:col>1</xdr:col>
      <xdr:colOff>544287</xdr:colOff>
      <xdr:row>18</xdr:row>
      <xdr:rowOff>10885</xdr:rowOff>
    </xdr:from>
    <xdr:ext cx="11094065" cy="504112"/>
    <mc:AlternateContent xmlns:mc="http://schemas.openxmlformats.org/markup-compatibility/2006" xmlns:a14="http://schemas.microsoft.com/office/drawing/2010/main">
      <mc:Choice Requires="a14">
        <xdr:sp macro="" textlink="">
          <xdr:nvSpPr>
            <xdr:cNvPr id="6" name="CuadroTexto 5">
              <a:extLst>
                <a:ext uri="{FF2B5EF4-FFF2-40B4-BE49-F238E27FC236}">
                  <a16:creationId xmlns:a16="http://schemas.microsoft.com/office/drawing/2014/main" id="{3AECFA80-4EFA-49CB-9984-B50B25515B3C}"/>
                </a:ext>
              </a:extLst>
            </xdr:cNvPr>
            <xdr:cNvSpPr txBox="1"/>
          </xdr:nvSpPr>
          <xdr:spPr>
            <a:xfrm>
              <a:off x="1621973" y="4713514"/>
              <a:ext cx="11094065" cy="50411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900" i="1">
                            <a:latin typeface="Cambria Math" panose="02040503050406030204" pitchFamily="18" charset="0"/>
                          </a:rPr>
                        </m:ctrlPr>
                      </m:fPr>
                      <m:num>
                        <m:f>
                          <m:fPr>
                            <m:ctrlPr>
                              <a:rPr lang="es-CO" sz="900" i="1">
                                <a:latin typeface="Cambria Math" panose="02040503050406030204" pitchFamily="18" charset="0"/>
                              </a:rPr>
                            </m:ctrlPr>
                          </m:fPr>
                          <m:num>
                            <m:r>
                              <a:rPr lang="es-CO" sz="900" i="1">
                                <a:latin typeface="Cambria Math" panose="02040503050406030204" pitchFamily="18" charset="0"/>
                              </a:rPr>
                              <m:t>𝑁</m:t>
                            </m:r>
                            <m:r>
                              <a:rPr lang="es-CO" sz="900" i="1">
                                <a:latin typeface="Cambria Math" panose="02040503050406030204" pitchFamily="18" charset="0"/>
                              </a:rPr>
                              <m:t>ú</m:t>
                            </m:r>
                            <m:r>
                              <a:rPr lang="es-CO" sz="900" i="1">
                                <a:latin typeface="Cambria Math" panose="02040503050406030204" pitchFamily="18" charset="0"/>
                              </a:rPr>
                              <m:t>𝑚𝑒𝑟𝑜</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𝑚𝑢𝑗𝑒𝑟𝑒𝑠</m:t>
                            </m:r>
                            <m:r>
                              <a:rPr lang="es-CO" sz="900" i="1">
                                <a:latin typeface="Cambria Math" panose="02040503050406030204" pitchFamily="18" charset="0"/>
                              </a:rPr>
                              <m:t> </m:t>
                            </m:r>
                            <m:r>
                              <a:rPr lang="es-ES" sz="900" b="0" i="1">
                                <a:latin typeface="Cambria Math" panose="02040503050406030204" pitchFamily="18" charset="0"/>
                              </a:rPr>
                              <m:t>𝑑𝑒𝑠𝑒𝑟𝑡𝑜𝑟𝑎𝑠</m:t>
                            </m:r>
                            <m:r>
                              <a:rPr lang="es-ES" sz="900" b="0" i="1">
                                <a:latin typeface="Cambria Math" panose="02040503050406030204" pitchFamily="18" charset="0"/>
                              </a:rPr>
                              <m:t> </m:t>
                            </m:r>
                            <m:r>
                              <a:rPr lang="es-ES" sz="900" b="0" i="1">
                                <a:latin typeface="Cambria Math" panose="02040503050406030204" pitchFamily="18" charset="0"/>
                              </a:rPr>
                              <m:t>𝑒𝑛</m:t>
                            </m:r>
                            <m:r>
                              <a:rPr lang="es-ES" sz="900" b="0" i="1">
                                <a:latin typeface="Cambria Math" panose="02040503050406030204" pitchFamily="18" charset="0"/>
                              </a:rPr>
                              <m:t> </m:t>
                            </m:r>
                            <m:r>
                              <a:rPr lang="es-ES" sz="900" b="0" i="1">
                                <a:latin typeface="Cambria Math" panose="02040503050406030204" pitchFamily="18" charset="0"/>
                              </a:rPr>
                              <m:t>𝑠𝑒𝑐𝑢𝑛𝑑𝑎𝑟𝑖𝑎</m:t>
                            </m:r>
                          </m:num>
                          <m:den>
                            <m:r>
                              <a:rPr lang="es-CO" sz="900" i="1">
                                <a:latin typeface="Cambria Math" panose="02040503050406030204" pitchFamily="18" charset="0"/>
                              </a:rPr>
                              <m:t>𝑇𝑜𝑡𝑎𝑙</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𝑚𝑢𝑗𝑒𝑟𝑒𝑠</m:t>
                            </m:r>
                            <m:r>
                              <a:rPr lang="es-CO" sz="900" i="1">
                                <a:latin typeface="Cambria Math" panose="02040503050406030204" pitchFamily="18" charset="0"/>
                              </a:rPr>
                              <m:t> </m:t>
                            </m:r>
                            <m:r>
                              <a:rPr lang="es-CO" sz="900" i="1">
                                <a:latin typeface="Cambria Math" panose="02040503050406030204" pitchFamily="18" charset="0"/>
                              </a:rPr>
                              <m:t>𝑒𝑛𝑡𝑟𝑒</m:t>
                            </m:r>
                            <m:r>
                              <a:rPr lang="es-CO" sz="900" i="1">
                                <a:latin typeface="Cambria Math" panose="02040503050406030204" pitchFamily="18" charset="0"/>
                              </a:rPr>
                              <m:t> </m:t>
                            </m:r>
                            <m:r>
                              <a:rPr lang="es-CO" sz="900" i="1">
                                <a:latin typeface="Cambria Math" panose="02040503050406030204" pitchFamily="18" charset="0"/>
                              </a:rPr>
                              <m:t>𝑙𝑜𝑠</m:t>
                            </m:r>
                            <m:r>
                              <a:rPr lang="es-CO" sz="900" i="1">
                                <a:latin typeface="Cambria Math" panose="02040503050406030204" pitchFamily="18" charset="0"/>
                              </a:rPr>
                              <m:t> 11−14 </m:t>
                            </m:r>
                            <m:r>
                              <a:rPr lang="es-CO" sz="900" i="1">
                                <a:latin typeface="Cambria Math" panose="02040503050406030204" pitchFamily="18" charset="0"/>
                              </a:rPr>
                              <m:t>𝑎</m:t>
                            </m:r>
                            <m:r>
                              <a:rPr lang="es-CO" sz="900" i="1">
                                <a:latin typeface="Cambria Math" panose="02040503050406030204" pitchFamily="18" charset="0"/>
                              </a:rPr>
                              <m:t>ñ</m:t>
                            </m:r>
                            <m:r>
                              <a:rPr lang="es-CO" sz="900" i="1">
                                <a:latin typeface="Cambria Math" panose="02040503050406030204" pitchFamily="18" charset="0"/>
                              </a:rPr>
                              <m:t>𝑜𝑠</m:t>
                            </m:r>
                          </m:den>
                        </m:f>
                        <m:r>
                          <a:rPr lang="es-ES" sz="900" b="0" i="1">
                            <a:latin typeface="Cambria Math" panose="02040503050406030204" pitchFamily="18" charset="0"/>
                          </a:rPr>
                          <m:t>∗1.000−</m:t>
                        </m:r>
                        <m:f>
                          <m:fPr>
                            <m:ctrlPr>
                              <a:rPr lang="es-ES" sz="900" b="0" i="1">
                                <a:latin typeface="Cambria Math" panose="02040503050406030204" pitchFamily="18" charset="0"/>
                              </a:rPr>
                            </m:ctrlPr>
                          </m:fPr>
                          <m:num>
                            <m:r>
                              <a:rPr lang="es-ES" sz="900" b="0" i="1">
                                <a:latin typeface="Cambria Math" panose="02040503050406030204" pitchFamily="18" charset="0"/>
                              </a:rPr>
                              <m:t>𝑁</m:t>
                            </m:r>
                            <m:r>
                              <a:rPr lang="es-ES" sz="900" b="0" i="1">
                                <a:latin typeface="Cambria Math" panose="02040503050406030204" pitchFamily="18" charset="0"/>
                              </a:rPr>
                              <m:t>ú</m:t>
                            </m:r>
                            <m:r>
                              <a:rPr lang="es-ES" sz="900" b="0" i="1">
                                <a:latin typeface="Cambria Math" panose="02040503050406030204" pitchFamily="18" charset="0"/>
                              </a:rPr>
                              <m:t>𝑚𝑒𝑟𝑜</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r>
                              <a:rPr lang="es-ES" sz="900" b="0" i="1">
                                <a:latin typeface="Cambria Math" panose="02040503050406030204" pitchFamily="18" charset="0"/>
                              </a:rPr>
                              <m:t> </m:t>
                            </m:r>
                            <m:r>
                              <a:rPr lang="es-ES" sz="900" b="0" i="1">
                                <a:latin typeface="Cambria Math" panose="02040503050406030204" pitchFamily="18" charset="0"/>
                              </a:rPr>
                              <m:t>𝑑𝑒𝑠𝑒𝑟𝑡𝑜𝑟𝑒𝑠</m:t>
                            </m:r>
                            <m:r>
                              <a:rPr lang="es-ES" sz="900" b="0" i="1">
                                <a:latin typeface="Cambria Math" panose="02040503050406030204" pitchFamily="18" charset="0"/>
                              </a:rPr>
                              <m:t> </m:t>
                            </m:r>
                            <m:r>
                              <a:rPr lang="es-ES" sz="900" b="0" i="1">
                                <a:latin typeface="Cambria Math" panose="02040503050406030204" pitchFamily="18" charset="0"/>
                              </a:rPr>
                              <m:t>𝑒𝑛</m:t>
                            </m:r>
                            <m:r>
                              <a:rPr lang="es-ES" sz="900" b="0" i="1">
                                <a:latin typeface="Cambria Math" panose="02040503050406030204" pitchFamily="18" charset="0"/>
                              </a:rPr>
                              <m:t> </m:t>
                            </m:r>
                            <m:r>
                              <a:rPr lang="es-ES" sz="900" b="0" i="1">
                                <a:latin typeface="Cambria Math" panose="02040503050406030204" pitchFamily="18" charset="0"/>
                              </a:rPr>
                              <m:t>𝑠𝑒𝑐𝑢𝑛𝑑𝑎𝑟𝑖𝑎</m:t>
                            </m:r>
                          </m:num>
                          <m:den>
                            <m:r>
                              <a:rPr lang="es-ES" sz="900" b="0" i="1">
                                <a:latin typeface="Cambria Math" panose="02040503050406030204" pitchFamily="18" charset="0"/>
                              </a:rPr>
                              <m:t>𝑇𝑜𝑡𝑎𝑙</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r>
                              <a:rPr lang="es-ES" sz="900" b="0" i="1">
                                <a:latin typeface="Cambria Math" panose="02040503050406030204" pitchFamily="18" charset="0"/>
                              </a:rPr>
                              <m:t> </m:t>
                            </m:r>
                            <m:r>
                              <a:rPr lang="es-ES" sz="900" b="0" i="1">
                                <a:latin typeface="Cambria Math" panose="02040503050406030204" pitchFamily="18" charset="0"/>
                              </a:rPr>
                              <m:t>𝑒𝑛𝑡𝑟𝑒</m:t>
                            </m:r>
                            <m:r>
                              <a:rPr lang="es-ES" sz="900" b="0" i="1">
                                <a:latin typeface="Cambria Math" panose="02040503050406030204" pitchFamily="18" charset="0"/>
                              </a:rPr>
                              <m:t> </m:t>
                            </m:r>
                            <m:r>
                              <a:rPr lang="es-ES" sz="900" b="0" i="1">
                                <a:latin typeface="Cambria Math" panose="02040503050406030204" pitchFamily="18" charset="0"/>
                              </a:rPr>
                              <m:t>𝑙𝑜𝑠</m:t>
                            </m:r>
                            <m:r>
                              <a:rPr lang="es-ES" sz="900" b="0" i="1">
                                <a:latin typeface="Cambria Math" panose="02040503050406030204" pitchFamily="18" charset="0"/>
                              </a:rPr>
                              <m:t> 11 −14 </m:t>
                            </m:r>
                            <m:r>
                              <a:rPr lang="es-ES" sz="900" b="0" i="1">
                                <a:latin typeface="Cambria Math" panose="02040503050406030204" pitchFamily="18" charset="0"/>
                              </a:rPr>
                              <m:t>𝑎</m:t>
                            </m:r>
                            <m:r>
                              <a:rPr lang="es-ES" sz="900" b="0" i="1">
                                <a:latin typeface="Cambria Math" panose="02040503050406030204" pitchFamily="18" charset="0"/>
                              </a:rPr>
                              <m:t>ñ</m:t>
                            </m:r>
                            <m:r>
                              <a:rPr lang="es-ES" sz="900" b="0" i="1">
                                <a:latin typeface="Cambria Math" panose="02040503050406030204" pitchFamily="18" charset="0"/>
                              </a:rPr>
                              <m:t>𝑜𝑠</m:t>
                            </m:r>
                          </m:den>
                        </m:f>
                        <m:r>
                          <a:rPr lang="es-ES" sz="900" b="0" i="1">
                            <a:latin typeface="Cambria Math" panose="02040503050406030204" pitchFamily="18" charset="0"/>
                          </a:rPr>
                          <m:t>∗1.000</m:t>
                        </m:r>
                      </m:num>
                      <m:den>
                        <m:r>
                          <a:rPr lang="es-CO" sz="900" i="1">
                            <a:latin typeface="Cambria Math" panose="02040503050406030204" pitchFamily="18" charset="0"/>
                          </a:rPr>
                          <m:t> </m:t>
                        </m:r>
                        <m:f>
                          <m:fPr>
                            <m:ctrlPr>
                              <a:rPr lang="es-ES" sz="900" b="0" i="1">
                                <a:solidFill>
                                  <a:schemeClr val="tx1"/>
                                </a:solidFill>
                                <a:effectLst/>
                                <a:latin typeface="Cambria Math" panose="02040503050406030204" pitchFamily="18" charset="0"/>
                                <a:ea typeface="+mn-ea"/>
                                <a:cs typeface="+mn-cs"/>
                              </a:rPr>
                            </m:ctrlPr>
                          </m:fPr>
                          <m:num>
                            <m:r>
                              <a:rPr lang="es-ES" sz="900" b="0" i="1">
                                <a:solidFill>
                                  <a:schemeClr val="tx1"/>
                                </a:solidFill>
                                <a:effectLst/>
                                <a:latin typeface="Cambria Math" panose="02040503050406030204" pitchFamily="18" charset="0"/>
                                <a:ea typeface="+mn-ea"/>
                                <a:cs typeface="+mn-cs"/>
                              </a:rPr>
                              <m:t>𝑁</m:t>
                            </m:r>
                            <m:r>
                              <a:rPr lang="es-ES" sz="900" b="0" i="1">
                                <a:solidFill>
                                  <a:schemeClr val="tx1"/>
                                </a:solidFill>
                                <a:effectLst/>
                                <a:latin typeface="Cambria Math" panose="02040503050406030204" pitchFamily="18" charset="0"/>
                                <a:ea typeface="+mn-ea"/>
                                <a:cs typeface="+mn-cs"/>
                              </a:rPr>
                              <m:t>ú</m:t>
                            </m:r>
                            <m:r>
                              <a:rPr lang="es-ES" sz="900" b="0" i="1">
                                <a:solidFill>
                                  <a:schemeClr val="tx1"/>
                                </a:solidFill>
                                <a:effectLst/>
                                <a:latin typeface="Cambria Math" panose="02040503050406030204" pitchFamily="18" charset="0"/>
                                <a:ea typeface="+mn-ea"/>
                                <a:cs typeface="+mn-cs"/>
                              </a:rPr>
                              <m:t>𝑚𝑒𝑟𝑜</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h𝑜𝑚𝑏𝑟𝑒𝑠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𝑑𝑒𝑠𝑒𝑟𝑡𝑜𝑟𝑒𝑠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𝑒𝑛</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𝑠𝑒𝑐𝑢𝑛𝑑𝑎𝑟𝑖𝑎</m:t>
                            </m:r>
                          </m:num>
                          <m:den>
                            <m:r>
                              <a:rPr lang="es-ES" sz="900" b="0" i="1">
                                <a:solidFill>
                                  <a:schemeClr val="tx1"/>
                                </a:solidFill>
                                <a:effectLst/>
                                <a:latin typeface="Cambria Math" panose="02040503050406030204" pitchFamily="18" charset="0"/>
                                <a:ea typeface="+mn-ea"/>
                                <a:cs typeface="+mn-cs"/>
                              </a:rPr>
                              <m:t>𝑇𝑜𝑡𝑎𝑙</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h𝑜𝑚𝑏𝑟𝑒𝑠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𝑒𝑛𝑡𝑟𝑒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𝑙𝑜𝑠</m:t>
                            </m:r>
                            <m:r>
                              <a:rPr lang="es-ES" sz="900" b="0" i="1">
                                <a:solidFill>
                                  <a:schemeClr val="tx1"/>
                                </a:solidFill>
                                <a:effectLst/>
                                <a:latin typeface="Cambria Math" panose="02040503050406030204" pitchFamily="18" charset="0"/>
                                <a:ea typeface="+mn-ea"/>
                                <a:cs typeface="+mn-cs"/>
                              </a:rPr>
                              <m:t> 11 −14 </m:t>
                            </m:r>
                            <m:r>
                              <a:rPr lang="es-ES" sz="900" b="0" i="1">
                                <a:solidFill>
                                  <a:schemeClr val="tx1"/>
                                </a:solidFill>
                                <a:effectLst/>
                                <a:latin typeface="Cambria Math" panose="02040503050406030204" pitchFamily="18" charset="0"/>
                                <a:ea typeface="+mn-ea"/>
                                <a:cs typeface="+mn-cs"/>
                              </a:rPr>
                              <m:t>𝑎</m:t>
                            </m:r>
                            <m:r>
                              <a:rPr lang="es-ES" sz="900" b="0" i="1">
                                <a:solidFill>
                                  <a:schemeClr val="tx1"/>
                                </a:solidFill>
                                <a:effectLst/>
                                <a:latin typeface="Cambria Math" panose="02040503050406030204" pitchFamily="18" charset="0"/>
                                <a:ea typeface="+mn-ea"/>
                                <a:cs typeface="+mn-cs"/>
                              </a:rPr>
                              <m:t>ñ</m:t>
                            </m:r>
                            <m:r>
                              <a:rPr lang="es-ES" sz="900" b="0" i="1">
                                <a:solidFill>
                                  <a:schemeClr val="tx1"/>
                                </a:solidFill>
                                <a:effectLst/>
                                <a:latin typeface="Cambria Math" panose="02040503050406030204" pitchFamily="18" charset="0"/>
                                <a:ea typeface="+mn-ea"/>
                                <a:cs typeface="+mn-cs"/>
                              </a:rPr>
                              <m:t>𝑜𝑠</m:t>
                            </m:r>
                          </m:den>
                        </m:f>
                        <m:r>
                          <a:rPr lang="es-ES" sz="900" b="0" i="1">
                            <a:solidFill>
                              <a:schemeClr val="tx1"/>
                            </a:solidFill>
                            <a:effectLst/>
                            <a:latin typeface="Cambria Math" panose="02040503050406030204" pitchFamily="18" charset="0"/>
                            <a:ea typeface="+mn-ea"/>
                            <a:cs typeface="+mn-cs"/>
                          </a:rPr>
                          <m:t>∗1.000</m:t>
                        </m:r>
                      </m:den>
                    </m:f>
                  </m:oMath>
                </m:oMathPara>
              </a14:m>
              <a:endParaRPr lang="es-CO" sz="900"/>
            </a:p>
          </xdr:txBody>
        </xdr:sp>
      </mc:Choice>
      <mc:Fallback xmlns="">
        <xdr:sp macro="" textlink="">
          <xdr:nvSpPr>
            <xdr:cNvPr id="6" name="CuadroTexto 5">
              <a:extLst>
                <a:ext uri="{FF2B5EF4-FFF2-40B4-BE49-F238E27FC236}">
                  <a16:creationId xmlns:a16="http://schemas.microsoft.com/office/drawing/2014/main" id="{3AECFA80-4EFA-49CB-9984-B50B25515B3C}"/>
                </a:ext>
              </a:extLst>
            </xdr:cNvPr>
            <xdr:cNvSpPr txBox="1"/>
          </xdr:nvSpPr>
          <xdr:spPr>
            <a:xfrm>
              <a:off x="1621973" y="4713514"/>
              <a:ext cx="11094065" cy="50411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900" i="0">
                  <a:latin typeface="Cambria Math" panose="02040503050406030204" pitchFamily="18" charset="0"/>
                </a:rPr>
                <a:t>((𝑁ú𝑚𝑒𝑟𝑜 𝑑𝑒 𝑚𝑢𝑗𝑒𝑟𝑒𝑠 </a:t>
              </a:r>
              <a:r>
                <a:rPr lang="es-ES" sz="900" b="0" i="0">
                  <a:latin typeface="Cambria Math" panose="02040503050406030204" pitchFamily="18" charset="0"/>
                </a:rPr>
                <a:t>𝑑𝑒𝑠𝑒𝑟𝑡𝑜𝑟𝑎𝑠 𝑒𝑛 𝑠𝑒𝑐𝑢𝑛𝑑𝑎𝑟𝑖𝑎</a:t>
              </a:r>
              <a:r>
                <a:rPr lang="es-CO" sz="900" b="0" i="0">
                  <a:latin typeface="Cambria Math" panose="02040503050406030204" pitchFamily="18" charset="0"/>
                </a:rPr>
                <a:t>)/(</a:t>
              </a:r>
              <a:r>
                <a:rPr lang="es-CO" sz="900" i="0">
                  <a:latin typeface="Cambria Math" panose="02040503050406030204" pitchFamily="18" charset="0"/>
                </a:rPr>
                <a:t>𝑇𝑜𝑡𝑎𝑙 𝑑𝑒 𝑚𝑢𝑗𝑒𝑟𝑒𝑠 𝑒𝑛𝑡𝑟𝑒 𝑙𝑜𝑠 11−14 𝑎ñ𝑜𝑠)</a:t>
              </a:r>
              <a:r>
                <a:rPr lang="es-ES" sz="900" b="0" i="0">
                  <a:latin typeface="Cambria Math" panose="02040503050406030204" pitchFamily="18" charset="0"/>
                </a:rPr>
                <a:t>∗1.000−(𝑁ú𝑚𝑒𝑟𝑜 𝑑𝑒 ℎ𝑜𝑚𝑏𝑟𝑒𝑠 𝑑𝑒𝑠𝑒𝑟𝑡𝑜𝑟𝑒𝑠 𝑒𝑛 𝑠𝑒𝑐𝑢𝑛𝑑𝑎𝑟𝑖𝑎)/(𝑇𝑜𝑡𝑎𝑙 𝑑𝑒 ℎ𝑜𝑚𝑏𝑟𝑒𝑠 𝑒𝑛𝑡𝑟𝑒 𝑙𝑜𝑠 11 −14 𝑎ñ𝑜𝑠)∗1.000</a:t>
              </a:r>
              <a:r>
                <a:rPr lang="es-CO" sz="900" b="0" i="0">
                  <a:latin typeface="Cambria Math" panose="02040503050406030204" pitchFamily="18" charset="0"/>
                </a:rPr>
                <a:t>)/(</a:t>
              </a:r>
              <a:r>
                <a:rPr lang="es-CO" sz="900" i="0">
                  <a:latin typeface="Cambria Math" panose="02040503050406030204" pitchFamily="18" charset="0"/>
                </a:rPr>
                <a:t> </a:t>
              </a:r>
              <a:r>
                <a:rPr lang="es-ES" sz="900" b="0" i="0">
                  <a:solidFill>
                    <a:schemeClr val="tx1"/>
                  </a:solidFill>
                  <a:effectLst/>
                  <a:latin typeface="Cambria Math" panose="02040503050406030204" pitchFamily="18" charset="0"/>
                  <a:ea typeface="+mn-ea"/>
                  <a:cs typeface="+mn-cs"/>
                </a:rPr>
                <a:t>(𝑁ú𝑚𝑒𝑟𝑜 𝑑𝑒 ℎ𝑜𝑚𝑏𝑟𝑒𝑠 𝑑𝑒𝑠𝑒𝑟𝑡𝑜𝑟𝑒𝑠 𝑒𝑛 𝑠𝑒𝑐𝑢𝑛𝑑𝑎𝑟𝑖𝑎)/(𝑇𝑜𝑡𝑎𝑙 𝑑𝑒 ℎ𝑜𝑚𝑏𝑟𝑒𝑠 𝑒𝑛𝑡𝑟𝑒 𝑙𝑜𝑠 11 −14 𝑎ñ𝑜𝑠)∗1.000</a:t>
              </a:r>
              <a:r>
                <a:rPr lang="es-CO" sz="900" b="0" i="0">
                  <a:solidFill>
                    <a:schemeClr val="tx1"/>
                  </a:solidFill>
                  <a:effectLst/>
                  <a:latin typeface="Cambria Math" panose="02040503050406030204" pitchFamily="18" charset="0"/>
                  <a:ea typeface="+mn-ea"/>
                  <a:cs typeface="+mn-cs"/>
                </a:rPr>
                <a:t>)</a:t>
              </a:r>
              <a:endParaRPr lang="es-CO" sz="900"/>
            </a:p>
          </xdr:txBody>
        </xdr:sp>
      </mc:Fallback>
    </mc:AlternateContent>
    <xdr:clientData/>
  </xdr:oneCellAnchor>
  <xdr:twoCellAnchor>
    <xdr:from>
      <xdr:col>0</xdr:col>
      <xdr:colOff>0</xdr:colOff>
      <xdr:row>0</xdr:row>
      <xdr:rowOff>0</xdr:rowOff>
    </xdr:from>
    <xdr:to>
      <xdr:col>13</xdr:col>
      <xdr:colOff>299357</xdr:colOff>
      <xdr:row>13</xdr:row>
      <xdr:rowOff>40821</xdr:rowOff>
    </xdr:to>
    <xdr:grpSp>
      <xdr:nvGrpSpPr>
        <xdr:cNvPr id="2" name="Grupo 1">
          <a:extLst>
            <a:ext uri="{FF2B5EF4-FFF2-40B4-BE49-F238E27FC236}">
              <a16:creationId xmlns:a16="http://schemas.microsoft.com/office/drawing/2014/main" id="{8ABD97C9-0BB8-4599-9624-6BE35871EB6F}"/>
            </a:ext>
          </a:extLst>
        </xdr:cNvPr>
        <xdr:cNvGrpSpPr/>
      </xdr:nvGrpSpPr>
      <xdr:grpSpPr>
        <a:xfrm>
          <a:off x="0" y="0"/>
          <a:ext cx="13586732" cy="2517321"/>
          <a:chOff x="0" y="0"/>
          <a:chExt cx="12845143" cy="2517321"/>
        </a:xfrm>
      </xdr:grpSpPr>
      <xdr:pic>
        <xdr:nvPicPr>
          <xdr:cNvPr id="5" name="Imagen 4">
            <a:extLst>
              <a:ext uri="{FF2B5EF4-FFF2-40B4-BE49-F238E27FC236}">
                <a16:creationId xmlns:a16="http://schemas.microsoft.com/office/drawing/2014/main" id="{2305DD1E-1DDE-44E8-0DD1-E332D4848921}"/>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7" name="CuadroTexto 6">
            <a:extLst>
              <a:ext uri="{FF2B5EF4-FFF2-40B4-BE49-F238E27FC236}">
                <a16:creationId xmlns:a16="http://schemas.microsoft.com/office/drawing/2014/main" id="{2BDBAE5C-C81E-4B1F-A8E9-D2D81964B975}"/>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64</xdr:row>
      <xdr:rowOff>18142</xdr:rowOff>
    </xdr:from>
    <xdr:to>
      <xdr:col>12</xdr:col>
      <xdr:colOff>771070</xdr:colOff>
      <xdr:row>71</xdr:row>
      <xdr:rowOff>6934</xdr:rowOff>
    </xdr:to>
    <xdr:pic>
      <xdr:nvPicPr>
        <xdr:cNvPr id="6" name="Imagen 5">
          <a:extLst>
            <a:ext uri="{FF2B5EF4-FFF2-40B4-BE49-F238E27FC236}">
              <a16:creationId xmlns:a16="http://schemas.microsoft.com/office/drawing/2014/main" id="{CC67F1F7-A33C-413B-A33D-98F5D3AF05C5}"/>
            </a:ext>
          </a:extLst>
        </xdr:cNvPr>
        <xdr:cNvPicPr>
          <a:picLocks noChangeAspect="1"/>
        </xdr:cNvPicPr>
      </xdr:nvPicPr>
      <xdr:blipFill rotWithShape="1">
        <a:blip xmlns:r="http://schemas.openxmlformats.org/officeDocument/2006/relationships" r:embed="rId1"/>
        <a:srcRect r="1627"/>
        <a:stretch/>
      </xdr:blipFill>
      <xdr:spPr>
        <a:xfrm>
          <a:off x="0" y="14913428"/>
          <a:ext cx="13189856" cy="1258792"/>
        </a:xfrm>
        <a:prstGeom prst="rect">
          <a:avLst/>
        </a:prstGeom>
      </xdr:spPr>
    </xdr:pic>
    <xdr:clientData/>
  </xdr:twoCellAnchor>
  <xdr:oneCellAnchor>
    <xdr:from>
      <xdr:col>1</xdr:col>
      <xdr:colOff>522514</xdr:colOff>
      <xdr:row>18</xdr:row>
      <xdr:rowOff>10886</xdr:rowOff>
    </xdr:from>
    <xdr:ext cx="11094065" cy="504112"/>
    <mc:AlternateContent xmlns:mc="http://schemas.openxmlformats.org/markup-compatibility/2006" xmlns:a14="http://schemas.microsoft.com/office/drawing/2010/main">
      <mc:Choice Requires="a14">
        <xdr:sp macro="" textlink="">
          <xdr:nvSpPr>
            <xdr:cNvPr id="7" name="CuadroTexto 6">
              <a:extLst>
                <a:ext uri="{FF2B5EF4-FFF2-40B4-BE49-F238E27FC236}">
                  <a16:creationId xmlns:a16="http://schemas.microsoft.com/office/drawing/2014/main" id="{A0010445-CA90-4640-8AB7-54DF9EF16C31}"/>
                </a:ext>
              </a:extLst>
            </xdr:cNvPr>
            <xdr:cNvSpPr txBox="1"/>
          </xdr:nvSpPr>
          <xdr:spPr>
            <a:xfrm>
              <a:off x="1600200" y="4713515"/>
              <a:ext cx="11094065" cy="50411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900" i="1">
                            <a:latin typeface="Cambria Math" panose="02040503050406030204" pitchFamily="18" charset="0"/>
                          </a:rPr>
                        </m:ctrlPr>
                      </m:fPr>
                      <m:num>
                        <m:f>
                          <m:fPr>
                            <m:ctrlPr>
                              <a:rPr lang="es-CO" sz="900" i="1">
                                <a:latin typeface="Cambria Math" panose="02040503050406030204" pitchFamily="18" charset="0"/>
                              </a:rPr>
                            </m:ctrlPr>
                          </m:fPr>
                          <m:num>
                            <m:r>
                              <a:rPr lang="es-CO" sz="900" i="1">
                                <a:latin typeface="Cambria Math" panose="02040503050406030204" pitchFamily="18" charset="0"/>
                              </a:rPr>
                              <m:t>𝑁</m:t>
                            </m:r>
                            <m:r>
                              <a:rPr lang="es-CO" sz="900" i="1">
                                <a:latin typeface="Cambria Math" panose="02040503050406030204" pitchFamily="18" charset="0"/>
                              </a:rPr>
                              <m:t>ú</m:t>
                            </m:r>
                            <m:r>
                              <a:rPr lang="es-CO" sz="900" i="1">
                                <a:latin typeface="Cambria Math" panose="02040503050406030204" pitchFamily="18" charset="0"/>
                              </a:rPr>
                              <m:t>𝑚𝑒𝑟𝑜</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𝑚𝑢𝑗𝑒𝑟𝑒𝑠</m:t>
                            </m:r>
                            <m:r>
                              <a:rPr lang="es-CO" sz="900" i="1">
                                <a:latin typeface="Cambria Math" panose="02040503050406030204" pitchFamily="18" charset="0"/>
                              </a:rPr>
                              <m:t> </m:t>
                            </m:r>
                            <m:r>
                              <a:rPr lang="es-ES" sz="900" b="0" i="1">
                                <a:latin typeface="Cambria Math" panose="02040503050406030204" pitchFamily="18" charset="0"/>
                              </a:rPr>
                              <m:t>𝑑𝑒𝑠𝑒𝑟𝑡𝑜𝑟𝑎𝑠</m:t>
                            </m:r>
                            <m:r>
                              <a:rPr lang="es-ES" sz="900" b="0" i="1">
                                <a:latin typeface="Cambria Math" panose="02040503050406030204" pitchFamily="18" charset="0"/>
                              </a:rPr>
                              <m:t> </m:t>
                            </m:r>
                            <m:r>
                              <a:rPr lang="es-ES" sz="900" b="0" i="1">
                                <a:latin typeface="Cambria Math" panose="02040503050406030204" pitchFamily="18" charset="0"/>
                              </a:rPr>
                              <m:t>𝑒𝑛</m:t>
                            </m:r>
                            <m:r>
                              <a:rPr lang="es-ES" sz="900" b="0" i="1">
                                <a:latin typeface="Cambria Math" panose="02040503050406030204" pitchFamily="18" charset="0"/>
                              </a:rPr>
                              <m:t> </m:t>
                            </m:r>
                            <m:r>
                              <a:rPr lang="es-ES" sz="900" b="0" i="1">
                                <a:latin typeface="Cambria Math" panose="02040503050406030204" pitchFamily="18" charset="0"/>
                              </a:rPr>
                              <m:t>𝑒𝑑𝑢𝑐𝑎𝑐𝑖</m:t>
                            </m:r>
                            <m:r>
                              <a:rPr lang="es-ES" sz="900" b="0" i="1">
                                <a:latin typeface="Cambria Math" panose="02040503050406030204" pitchFamily="18" charset="0"/>
                              </a:rPr>
                              <m:t>ó</m:t>
                            </m:r>
                            <m:r>
                              <a:rPr lang="es-ES" sz="900" b="0" i="1">
                                <a:latin typeface="Cambria Math" panose="02040503050406030204" pitchFamily="18" charset="0"/>
                              </a:rPr>
                              <m:t>𝑛</m:t>
                            </m:r>
                            <m:r>
                              <a:rPr lang="es-ES" sz="900" b="0" i="1">
                                <a:latin typeface="Cambria Math" panose="02040503050406030204" pitchFamily="18" charset="0"/>
                              </a:rPr>
                              <m:t> </m:t>
                            </m:r>
                            <m:r>
                              <a:rPr lang="es-ES" sz="900" b="0" i="1">
                                <a:latin typeface="Cambria Math" panose="02040503050406030204" pitchFamily="18" charset="0"/>
                              </a:rPr>
                              <m:t>𝑚𝑒𝑑𝑖𝑎</m:t>
                            </m:r>
                          </m:num>
                          <m:den>
                            <m:r>
                              <a:rPr lang="es-CO" sz="900" i="1">
                                <a:latin typeface="Cambria Math" panose="02040503050406030204" pitchFamily="18" charset="0"/>
                              </a:rPr>
                              <m:t>𝑇𝑜𝑡𝑎𝑙</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𝑚𝑢𝑗𝑒𝑟𝑒𝑠</m:t>
                            </m:r>
                            <m:r>
                              <a:rPr lang="es-CO" sz="900" i="1">
                                <a:latin typeface="Cambria Math" panose="02040503050406030204" pitchFamily="18" charset="0"/>
                              </a:rPr>
                              <m:t> </m:t>
                            </m:r>
                            <m:r>
                              <a:rPr lang="es-CO" sz="900" i="1">
                                <a:latin typeface="Cambria Math" panose="02040503050406030204" pitchFamily="18" charset="0"/>
                              </a:rPr>
                              <m:t>𝑒𝑛𝑡𝑟𝑒</m:t>
                            </m:r>
                            <m:r>
                              <a:rPr lang="es-CO" sz="900" i="1">
                                <a:latin typeface="Cambria Math" panose="02040503050406030204" pitchFamily="18" charset="0"/>
                              </a:rPr>
                              <m:t> </m:t>
                            </m:r>
                            <m:r>
                              <a:rPr lang="es-CO" sz="900" i="1">
                                <a:latin typeface="Cambria Math" panose="02040503050406030204" pitchFamily="18" charset="0"/>
                              </a:rPr>
                              <m:t>𝑙𝑜𝑠</m:t>
                            </m:r>
                            <m:r>
                              <a:rPr lang="es-CO" sz="900" i="1">
                                <a:latin typeface="Cambria Math" panose="02040503050406030204" pitchFamily="18" charset="0"/>
                              </a:rPr>
                              <m:t> 15−16 </m:t>
                            </m:r>
                            <m:r>
                              <a:rPr lang="es-CO" sz="900" i="1">
                                <a:latin typeface="Cambria Math" panose="02040503050406030204" pitchFamily="18" charset="0"/>
                              </a:rPr>
                              <m:t>𝑎</m:t>
                            </m:r>
                            <m:r>
                              <a:rPr lang="es-CO" sz="900" i="1">
                                <a:latin typeface="Cambria Math" panose="02040503050406030204" pitchFamily="18" charset="0"/>
                              </a:rPr>
                              <m:t>ñ</m:t>
                            </m:r>
                            <m:r>
                              <a:rPr lang="es-CO" sz="900" i="1">
                                <a:latin typeface="Cambria Math" panose="02040503050406030204" pitchFamily="18" charset="0"/>
                              </a:rPr>
                              <m:t>𝑜𝑠</m:t>
                            </m:r>
                          </m:den>
                        </m:f>
                        <m:r>
                          <a:rPr lang="es-ES" sz="900" b="0" i="1">
                            <a:latin typeface="Cambria Math" panose="02040503050406030204" pitchFamily="18" charset="0"/>
                          </a:rPr>
                          <m:t>∗1.000−</m:t>
                        </m:r>
                        <m:f>
                          <m:fPr>
                            <m:ctrlPr>
                              <a:rPr lang="es-ES" sz="900" b="0" i="1">
                                <a:latin typeface="Cambria Math" panose="02040503050406030204" pitchFamily="18" charset="0"/>
                              </a:rPr>
                            </m:ctrlPr>
                          </m:fPr>
                          <m:num>
                            <m:r>
                              <a:rPr lang="es-ES" sz="900" b="0" i="1">
                                <a:latin typeface="Cambria Math" panose="02040503050406030204" pitchFamily="18" charset="0"/>
                              </a:rPr>
                              <m:t>𝑁</m:t>
                            </m:r>
                            <m:r>
                              <a:rPr lang="es-ES" sz="900" b="0" i="1">
                                <a:latin typeface="Cambria Math" panose="02040503050406030204" pitchFamily="18" charset="0"/>
                              </a:rPr>
                              <m:t>ú</m:t>
                            </m:r>
                            <m:r>
                              <a:rPr lang="es-ES" sz="900" b="0" i="1">
                                <a:latin typeface="Cambria Math" panose="02040503050406030204" pitchFamily="18" charset="0"/>
                              </a:rPr>
                              <m:t>𝑚𝑒𝑟𝑜</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r>
                              <a:rPr lang="es-ES" sz="900" b="0" i="1">
                                <a:latin typeface="Cambria Math" panose="02040503050406030204" pitchFamily="18" charset="0"/>
                              </a:rPr>
                              <m:t> </m:t>
                            </m:r>
                            <m:r>
                              <a:rPr lang="es-ES" sz="900" b="0" i="1">
                                <a:latin typeface="Cambria Math" panose="02040503050406030204" pitchFamily="18" charset="0"/>
                              </a:rPr>
                              <m:t>𝑑𝑒𝑠𝑒𝑟𝑡𝑜𝑟𝑒𝑠</m:t>
                            </m:r>
                            <m:r>
                              <a:rPr lang="es-ES" sz="900" b="0" i="1">
                                <a:latin typeface="Cambria Math" panose="02040503050406030204" pitchFamily="18" charset="0"/>
                              </a:rPr>
                              <m:t> </m:t>
                            </m:r>
                            <m:r>
                              <a:rPr lang="es-ES" sz="900" b="0" i="1">
                                <a:latin typeface="Cambria Math" panose="02040503050406030204" pitchFamily="18" charset="0"/>
                              </a:rPr>
                              <m:t>𝑒𝑛</m:t>
                            </m:r>
                            <m:r>
                              <a:rPr lang="es-ES" sz="900" b="0" i="1">
                                <a:latin typeface="Cambria Math" panose="02040503050406030204" pitchFamily="18" charset="0"/>
                              </a:rPr>
                              <m:t> </m:t>
                            </m:r>
                            <m:r>
                              <a:rPr lang="es-ES" sz="900" b="0" i="1">
                                <a:latin typeface="Cambria Math" panose="02040503050406030204" pitchFamily="18" charset="0"/>
                              </a:rPr>
                              <m:t>𝑒𝑑𝑢𝑐𝑎𝑐𝑖</m:t>
                            </m:r>
                            <m:r>
                              <a:rPr lang="es-ES" sz="900" b="0" i="1">
                                <a:latin typeface="Cambria Math" panose="02040503050406030204" pitchFamily="18" charset="0"/>
                              </a:rPr>
                              <m:t>ó</m:t>
                            </m:r>
                            <m:r>
                              <a:rPr lang="es-ES" sz="900" b="0" i="1">
                                <a:latin typeface="Cambria Math" panose="02040503050406030204" pitchFamily="18" charset="0"/>
                              </a:rPr>
                              <m:t>𝑛</m:t>
                            </m:r>
                            <m:r>
                              <a:rPr lang="es-ES" sz="900" b="0" i="1">
                                <a:latin typeface="Cambria Math" panose="02040503050406030204" pitchFamily="18" charset="0"/>
                              </a:rPr>
                              <m:t> </m:t>
                            </m:r>
                            <m:r>
                              <a:rPr lang="es-ES" sz="900" b="0" i="1">
                                <a:latin typeface="Cambria Math" panose="02040503050406030204" pitchFamily="18" charset="0"/>
                              </a:rPr>
                              <m:t>𝑚𝑒𝑑𝑖𝑎</m:t>
                            </m:r>
                          </m:num>
                          <m:den>
                            <m:r>
                              <a:rPr lang="es-ES" sz="900" b="0" i="1">
                                <a:latin typeface="Cambria Math" panose="02040503050406030204" pitchFamily="18" charset="0"/>
                              </a:rPr>
                              <m:t>𝑇𝑜𝑡𝑎𝑙</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r>
                              <a:rPr lang="es-ES" sz="900" b="0" i="1">
                                <a:latin typeface="Cambria Math" panose="02040503050406030204" pitchFamily="18" charset="0"/>
                              </a:rPr>
                              <m:t> </m:t>
                            </m:r>
                            <m:r>
                              <a:rPr lang="es-ES" sz="900" b="0" i="1">
                                <a:latin typeface="Cambria Math" panose="02040503050406030204" pitchFamily="18" charset="0"/>
                              </a:rPr>
                              <m:t>𝑒𝑛𝑡𝑟𝑒</m:t>
                            </m:r>
                            <m:r>
                              <a:rPr lang="es-ES" sz="900" b="0" i="1">
                                <a:latin typeface="Cambria Math" panose="02040503050406030204" pitchFamily="18" charset="0"/>
                              </a:rPr>
                              <m:t> </m:t>
                            </m:r>
                            <m:r>
                              <a:rPr lang="es-ES" sz="900" b="0" i="1">
                                <a:latin typeface="Cambria Math" panose="02040503050406030204" pitchFamily="18" charset="0"/>
                              </a:rPr>
                              <m:t>𝑙𝑜𝑠</m:t>
                            </m:r>
                            <m:r>
                              <a:rPr lang="es-ES" sz="900" b="0" i="1">
                                <a:latin typeface="Cambria Math" panose="02040503050406030204" pitchFamily="18" charset="0"/>
                              </a:rPr>
                              <m:t> 15 −16 </m:t>
                            </m:r>
                            <m:r>
                              <a:rPr lang="es-ES" sz="900" b="0" i="1">
                                <a:latin typeface="Cambria Math" panose="02040503050406030204" pitchFamily="18" charset="0"/>
                              </a:rPr>
                              <m:t>𝑎</m:t>
                            </m:r>
                            <m:r>
                              <a:rPr lang="es-ES" sz="900" b="0" i="1">
                                <a:latin typeface="Cambria Math" panose="02040503050406030204" pitchFamily="18" charset="0"/>
                              </a:rPr>
                              <m:t>ñ</m:t>
                            </m:r>
                            <m:r>
                              <a:rPr lang="es-ES" sz="900" b="0" i="1">
                                <a:latin typeface="Cambria Math" panose="02040503050406030204" pitchFamily="18" charset="0"/>
                              </a:rPr>
                              <m:t>𝑜𝑠</m:t>
                            </m:r>
                          </m:den>
                        </m:f>
                        <m:r>
                          <a:rPr lang="es-ES" sz="900" b="0" i="1">
                            <a:latin typeface="Cambria Math" panose="02040503050406030204" pitchFamily="18" charset="0"/>
                          </a:rPr>
                          <m:t>∗1.000</m:t>
                        </m:r>
                      </m:num>
                      <m:den>
                        <m:r>
                          <a:rPr lang="es-CO" sz="900" i="1">
                            <a:latin typeface="Cambria Math" panose="02040503050406030204" pitchFamily="18" charset="0"/>
                          </a:rPr>
                          <m:t> </m:t>
                        </m:r>
                        <m:f>
                          <m:fPr>
                            <m:ctrlPr>
                              <a:rPr lang="es-ES" sz="900" b="0" i="1">
                                <a:solidFill>
                                  <a:schemeClr val="tx1"/>
                                </a:solidFill>
                                <a:effectLst/>
                                <a:latin typeface="Cambria Math" panose="02040503050406030204" pitchFamily="18" charset="0"/>
                                <a:ea typeface="+mn-ea"/>
                                <a:cs typeface="+mn-cs"/>
                              </a:rPr>
                            </m:ctrlPr>
                          </m:fPr>
                          <m:num>
                            <m:r>
                              <a:rPr lang="es-ES" sz="900" b="0" i="1">
                                <a:solidFill>
                                  <a:schemeClr val="tx1"/>
                                </a:solidFill>
                                <a:effectLst/>
                                <a:latin typeface="Cambria Math" panose="02040503050406030204" pitchFamily="18" charset="0"/>
                                <a:ea typeface="+mn-ea"/>
                                <a:cs typeface="+mn-cs"/>
                              </a:rPr>
                              <m:t>𝑁</m:t>
                            </m:r>
                            <m:r>
                              <a:rPr lang="es-ES" sz="900" b="0" i="1">
                                <a:solidFill>
                                  <a:schemeClr val="tx1"/>
                                </a:solidFill>
                                <a:effectLst/>
                                <a:latin typeface="Cambria Math" panose="02040503050406030204" pitchFamily="18" charset="0"/>
                                <a:ea typeface="+mn-ea"/>
                                <a:cs typeface="+mn-cs"/>
                              </a:rPr>
                              <m:t>ú</m:t>
                            </m:r>
                            <m:r>
                              <a:rPr lang="es-ES" sz="900" b="0" i="1">
                                <a:solidFill>
                                  <a:schemeClr val="tx1"/>
                                </a:solidFill>
                                <a:effectLst/>
                                <a:latin typeface="Cambria Math" panose="02040503050406030204" pitchFamily="18" charset="0"/>
                                <a:ea typeface="+mn-ea"/>
                                <a:cs typeface="+mn-cs"/>
                              </a:rPr>
                              <m:t>𝑚𝑒𝑟𝑜</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h𝑜𝑚𝑏𝑟𝑒𝑠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𝑑𝑒𝑠𝑒𝑟𝑡𝑜𝑟𝑒𝑠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𝑒𝑛</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𝑒𝑑𝑢𝑐𝑎𝑐𝑖</m:t>
                            </m:r>
                            <m:r>
                              <a:rPr lang="es-ES" sz="900" b="0" i="1">
                                <a:solidFill>
                                  <a:schemeClr val="tx1"/>
                                </a:solidFill>
                                <a:effectLst/>
                                <a:latin typeface="Cambria Math" panose="02040503050406030204" pitchFamily="18" charset="0"/>
                                <a:ea typeface="+mn-ea"/>
                                <a:cs typeface="+mn-cs"/>
                              </a:rPr>
                              <m:t>ó</m:t>
                            </m:r>
                            <m:r>
                              <a:rPr lang="es-ES" sz="900" b="0" i="1">
                                <a:solidFill>
                                  <a:schemeClr val="tx1"/>
                                </a:solidFill>
                                <a:effectLst/>
                                <a:latin typeface="Cambria Math" panose="02040503050406030204" pitchFamily="18" charset="0"/>
                                <a:ea typeface="+mn-ea"/>
                                <a:cs typeface="+mn-cs"/>
                              </a:rPr>
                              <m:t>𝑛</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𝑚𝑒𝑑𝑖𝑎</m:t>
                            </m:r>
                          </m:num>
                          <m:den>
                            <m:r>
                              <a:rPr lang="es-ES" sz="900" b="0" i="1">
                                <a:solidFill>
                                  <a:schemeClr val="tx1"/>
                                </a:solidFill>
                                <a:effectLst/>
                                <a:latin typeface="Cambria Math" panose="02040503050406030204" pitchFamily="18" charset="0"/>
                                <a:ea typeface="+mn-ea"/>
                                <a:cs typeface="+mn-cs"/>
                              </a:rPr>
                              <m:t>𝑇𝑜𝑡𝑎𝑙</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h𝑜𝑚𝑏𝑟𝑒𝑠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𝑒𝑛𝑡𝑟𝑒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𝑙𝑜𝑠</m:t>
                            </m:r>
                            <m:r>
                              <a:rPr lang="es-ES" sz="900" b="0" i="1">
                                <a:solidFill>
                                  <a:schemeClr val="tx1"/>
                                </a:solidFill>
                                <a:effectLst/>
                                <a:latin typeface="Cambria Math" panose="02040503050406030204" pitchFamily="18" charset="0"/>
                                <a:ea typeface="+mn-ea"/>
                                <a:cs typeface="+mn-cs"/>
                              </a:rPr>
                              <m:t> 15 −16 </m:t>
                            </m:r>
                            <m:r>
                              <a:rPr lang="es-ES" sz="900" b="0" i="1">
                                <a:solidFill>
                                  <a:schemeClr val="tx1"/>
                                </a:solidFill>
                                <a:effectLst/>
                                <a:latin typeface="Cambria Math" panose="02040503050406030204" pitchFamily="18" charset="0"/>
                                <a:ea typeface="+mn-ea"/>
                                <a:cs typeface="+mn-cs"/>
                              </a:rPr>
                              <m:t>𝑎</m:t>
                            </m:r>
                            <m:r>
                              <a:rPr lang="es-ES" sz="900" b="0" i="1">
                                <a:solidFill>
                                  <a:schemeClr val="tx1"/>
                                </a:solidFill>
                                <a:effectLst/>
                                <a:latin typeface="Cambria Math" panose="02040503050406030204" pitchFamily="18" charset="0"/>
                                <a:ea typeface="+mn-ea"/>
                                <a:cs typeface="+mn-cs"/>
                              </a:rPr>
                              <m:t>ñ</m:t>
                            </m:r>
                            <m:r>
                              <a:rPr lang="es-ES" sz="900" b="0" i="1">
                                <a:solidFill>
                                  <a:schemeClr val="tx1"/>
                                </a:solidFill>
                                <a:effectLst/>
                                <a:latin typeface="Cambria Math" panose="02040503050406030204" pitchFamily="18" charset="0"/>
                                <a:ea typeface="+mn-ea"/>
                                <a:cs typeface="+mn-cs"/>
                              </a:rPr>
                              <m:t>𝑜𝑠</m:t>
                            </m:r>
                          </m:den>
                        </m:f>
                        <m:r>
                          <a:rPr lang="es-ES" sz="900" b="0" i="1">
                            <a:solidFill>
                              <a:schemeClr val="tx1"/>
                            </a:solidFill>
                            <a:effectLst/>
                            <a:latin typeface="Cambria Math" panose="02040503050406030204" pitchFamily="18" charset="0"/>
                            <a:ea typeface="+mn-ea"/>
                            <a:cs typeface="+mn-cs"/>
                          </a:rPr>
                          <m:t>∗1.000</m:t>
                        </m:r>
                      </m:den>
                    </m:f>
                  </m:oMath>
                </m:oMathPara>
              </a14:m>
              <a:endParaRPr lang="es-CO" sz="900"/>
            </a:p>
          </xdr:txBody>
        </xdr:sp>
      </mc:Choice>
      <mc:Fallback xmlns="">
        <xdr:sp macro="" textlink="">
          <xdr:nvSpPr>
            <xdr:cNvPr id="7" name="CuadroTexto 6">
              <a:extLst>
                <a:ext uri="{FF2B5EF4-FFF2-40B4-BE49-F238E27FC236}">
                  <a16:creationId xmlns:a16="http://schemas.microsoft.com/office/drawing/2014/main" id="{A0010445-CA90-4640-8AB7-54DF9EF16C31}"/>
                </a:ext>
              </a:extLst>
            </xdr:cNvPr>
            <xdr:cNvSpPr txBox="1"/>
          </xdr:nvSpPr>
          <xdr:spPr>
            <a:xfrm>
              <a:off x="1600200" y="4713515"/>
              <a:ext cx="11094065" cy="50411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900" i="0">
                  <a:latin typeface="Cambria Math" panose="02040503050406030204" pitchFamily="18" charset="0"/>
                </a:rPr>
                <a:t>((𝑁ú𝑚𝑒𝑟𝑜 𝑑𝑒 𝑚𝑢𝑗𝑒𝑟𝑒𝑠 </a:t>
              </a:r>
              <a:r>
                <a:rPr lang="es-ES" sz="900" b="0" i="0">
                  <a:latin typeface="Cambria Math" panose="02040503050406030204" pitchFamily="18" charset="0"/>
                </a:rPr>
                <a:t>𝑑𝑒𝑠𝑒𝑟𝑡𝑜𝑟𝑎𝑠 𝑒𝑛 𝑒𝑑𝑢𝑐𝑎𝑐𝑖ó𝑛 𝑚𝑒𝑑𝑖𝑎</a:t>
              </a:r>
              <a:r>
                <a:rPr lang="es-CO" sz="900" b="0" i="0">
                  <a:latin typeface="Cambria Math" panose="02040503050406030204" pitchFamily="18" charset="0"/>
                </a:rPr>
                <a:t>)/(</a:t>
              </a:r>
              <a:r>
                <a:rPr lang="es-CO" sz="900" i="0">
                  <a:latin typeface="Cambria Math" panose="02040503050406030204" pitchFamily="18" charset="0"/>
                </a:rPr>
                <a:t>𝑇𝑜𝑡𝑎𝑙 𝑑𝑒 𝑚𝑢𝑗𝑒𝑟𝑒𝑠 𝑒𝑛𝑡𝑟𝑒 𝑙𝑜𝑠 15−16 𝑎ñ𝑜𝑠)</a:t>
              </a:r>
              <a:r>
                <a:rPr lang="es-ES" sz="900" b="0" i="0">
                  <a:latin typeface="Cambria Math" panose="02040503050406030204" pitchFamily="18" charset="0"/>
                </a:rPr>
                <a:t>∗1.000−(𝑁ú𝑚𝑒𝑟𝑜 𝑑𝑒 ℎ𝑜𝑚𝑏𝑟𝑒𝑠 𝑑𝑒𝑠𝑒𝑟𝑡𝑜𝑟𝑒𝑠 𝑒𝑛 𝑒𝑑𝑢𝑐𝑎𝑐𝑖ó𝑛 𝑚𝑒𝑑𝑖𝑎)/(𝑇𝑜𝑡𝑎𝑙 𝑑𝑒 ℎ𝑜𝑚𝑏𝑟𝑒𝑠 𝑒𝑛𝑡𝑟𝑒 𝑙𝑜𝑠 15 −16 𝑎ñ𝑜𝑠)∗1.000</a:t>
              </a:r>
              <a:r>
                <a:rPr lang="es-CO" sz="900" b="0" i="0">
                  <a:latin typeface="Cambria Math" panose="02040503050406030204" pitchFamily="18" charset="0"/>
                </a:rPr>
                <a:t>)/(</a:t>
              </a:r>
              <a:r>
                <a:rPr lang="es-CO" sz="900" i="0">
                  <a:latin typeface="Cambria Math" panose="02040503050406030204" pitchFamily="18" charset="0"/>
                </a:rPr>
                <a:t> </a:t>
              </a:r>
              <a:r>
                <a:rPr lang="es-ES" sz="900" b="0" i="0">
                  <a:solidFill>
                    <a:schemeClr val="tx1"/>
                  </a:solidFill>
                  <a:effectLst/>
                  <a:latin typeface="Cambria Math" panose="02040503050406030204" pitchFamily="18" charset="0"/>
                  <a:ea typeface="+mn-ea"/>
                  <a:cs typeface="+mn-cs"/>
                </a:rPr>
                <a:t>(𝑁ú𝑚𝑒𝑟𝑜 𝑑𝑒 ℎ𝑜𝑚𝑏𝑟𝑒𝑠 𝑑𝑒𝑠𝑒𝑟𝑡𝑜𝑟𝑒𝑠 𝑒𝑛 𝑒𝑑𝑢𝑐𝑎𝑐𝑖ó𝑛 𝑚𝑒𝑑𝑖𝑎)/(𝑇𝑜𝑡𝑎𝑙 𝑑𝑒 ℎ𝑜𝑚𝑏𝑟𝑒𝑠 𝑒𝑛𝑡𝑟𝑒 𝑙𝑜𝑠 15 −16 𝑎ñ𝑜𝑠)∗1.000</a:t>
              </a:r>
              <a:r>
                <a:rPr lang="es-CO" sz="900" b="0" i="0">
                  <a:solidFill>
                    <a:schemeClr val="tx1"/>
                  </a:solidFill>
                  <a:effectLst/>
                  <a:latin typeface="Cambria Math" panose="02040503050406030204" pitchFamily="18" charset="0"/>
                  <a:ea typeface="+mn-ea"/>
                  <a:cs typeface="+mn-cs"/>
                </a:rPr>
                <a:t>)</a:t>
              </a:r>
              <a:endParaRPr lang="es-CO" sz="900"/>
            </a:p>
          </xdr:txBody>
        </xdr:sp>
      </mc:Fallback>
    </mc:AlternateContent>
    <xdr:clientData/>
  </xdr:oneCellAnchor>
  <xdr:twoCellAnchor>
    <xdr:from>
      <xdr:col>0</xdr:col>
      <xdr:colOff>0</xdr:colOff>
      <xdr:row>0</xdr:row>
      <xdr:rowOff>0</xdr:rowOff>
    </xdr:from>
    <xdr:to>
      <xdr:col>13</xdr:col>
      <xdr:colOff>299357</xdr:colOff>
      <xdr:row>13</xdr:row>
      <xdr:rowOff>40821</xdr:rowOff>
    </xdr:to>
    <xdr:grpSp>
      <xdr:nvGrpSpPr>
        <xdr:cNvPr id="2" name="Grupo 1">
          <a:extLst>
            <a:ext uri="{FF2B5EF4-FFF2-40B4-BE49-F238E27FC236}">
              <a16:creationId xmlns:a16="http://schemas.microsoft.com/office/drawing/2014/main" id="{53C86A2B-19EA-40A8-8F14-CD6BE2C37646}"/>
            </a:ext>
          </a:extLst>
        </xdr:cNvPr>
        <xdr:cNvGrpSpPr/>
      </xdr:nvGrpSpPr>
      <xdr:grpSpPr>
        <a:xfrm>
          <a:off x="0" y="0"/>
          <a:ext cx="13515295" cy="2517321"/>
          <a:chOff x="0" y="0"/>
          <a:chExt cx="12845143" cy="2517321"/>
        </a:xfrm>
      </xdr:grpSpPr>
      <xdr:pic>
        <xdr:nvPicPr>
          <xdr:cNvPr id="3" name="Imagen 2">
            <a:extLst>
              <a:ext uri="{FF2B5EF4-FFF2-40B4-BE49-F238E27FC236}">
                <a16:creationId xmlns:a16="http://schemas.microsoft.com/office/drawing/2014/main" id="{EBFA20D7-6F46-831E-144B-9B77A71C9020}"/>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5" name="CuadroTexto 4">
            <a:extLst>
              <a:ext uri="{FF2B5EF4-FFF2-40B4-BE49-F238E27FC236}">
                <a16:creationId xmlns:a16="http://schemas.microsoft.com/office/drawing/2014/main" id="{012F2615-9282-7B2A-DD72-25B1DE64DFF1}"/>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drawings/drawing13.xml><?xml version="1.0" encoding="utf-8"?>
<xdr:wsDr xmlns:xdr="http://schemas.openxmlformats.org/drawingml/2006/spreadsheetDrawing" xmlns:a="http://schemas.openxmlformats.org/drawingml/2006/main">
  <xdr:oneCellAnchor>
    <xdr:from>
      <xdr:col>1</xdr:col>
      <xdr:colOff>484206</xdr:colOff>
      <xdr:row>18</xdr:row>
      <xdr:rowOff>33045</xdr:rowOff>
    </xdr:from>
    <xdr:ext cx="11094065" cy="522772"/>
    <mc:AlternateContent xmlns:mc="http://schemas.openxmlformats.org/markup-compatibility/2006" xmlns:a14="http://schemas.microsoft.com/office/drawing/2010/main">
      <mc:Choice Requires="a14">
        <xdr:sp macro="" textlink="">
          <xdr:nvSpPr>
            <xdr:cNvPr id="5" name="CuadroTexto 4">
              <a:extLst>
                <a:ext uri="{FF2B5EF4-FFF2-40B4-BE49-F238E27FC236}">
                  <a16:creationId xmlns:a16="http://schemas.microsoft.com/office/drawing/2014/main" id="{C9E11EE8-DE2D-4AEF-866F-0E0AB0494F76}"/>
                </a:ext>
              </a:extLst>
            </xdr:cNvPr>
            <xdr:cNvSpPr txBox="1"/>
          </xdr:nvSpPr>
          <xdr:spPr>
            <a:xfrm>
              <a:off x="1834035" y="4735674"/>
              <a:ext cx="11094065" cy="5227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900" i="1">
                            <a:latin typeface="Cambria Math" panose="02040503050406030204" pitchFamily="18" charset="0"/>
                          </a:rPr>
                        </m:ctrlPr>
                      </m:fPr>
                      <m:num>
                        <m:f>
                          <m:fPr>
                            <m:ctrlPr>
                              <a:rPr lang="es-CO" sz="900" i="1">
                                <a:latin typeface="Cambria Math" panose="02040503050406030204" pitchFamily="18" charset="0"/>
                              </a:rPr>
                            </m:ctrlPr>
                          </m:fPr>
                          <m:num>
                            <m:r>
                              <a:rPr lang="es-CO" sz="900" i="1">
                                <a:latin typeface="Cambria Math" panose="02040503050406030204" pitchFamily="18" charset="0"/>
                              </a:rPr>
                              <m:t>𝑁</m:t>
                            </m:r>
                            <m:r>
                              <a:rPr lang="es-CO" sz="900" i="1">
                                <a:latin typeface="Cambria Math" panose="02040503050406030204" pitchFamily="18" charset="0"/>
                              </a:rPr>
                              <m:t>ú</m:t>
                            </m:r>
                            <m:r>
                              <a:rPr lang="es-CO" sz="900" i="1">
                                <a:latin typeface="Cambria Math" panose="02040503050406030204" pitchFamily="18" charset="0"/>
                              </a:rPr>
                              <m:t>𝑚𝑒𝑟𝑜</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𝑚𝑢𝑗𝑒𝑟𝑒𝑠</m:t>
                            </m:r>
                            <m:r>
                              <a:rPr lang="es-CO" sz="900" i="1">
                                <a:latin typeface="Cambria Math" panose="02040503050406030204" pitchFamily="18" charset="0"/>
                              </a:rPr>
                              <m:t> </m:t>
                            </m:r>
                            <m:r>
                              <a:rPr lang="es-CO" sz="900" i="1">
                                <a:latin typeface="Cambria Math" panose="02040503050406030204" pitchFamily="18" charset="0"/>
                              </a:rPr>
                              <m:t>𝑎𝑛𝑎𝑙𝑓𝑎𝑏𝑒𝑡𝑎𝑠</m:t>
                            </m:r>
                            <m:r>
                              <a:rPr lang="es-CO" sz="900" i="1">
                                <a:latin typeface="Cambria Math" panose="02040503050406030204" pitchFamily="18" charset="0"/>
                              </a:rPr>
                              <m:t> </m:t>
                            </m:r>
                            <m:r>
                              <a:rPr lang="es-CO" sz="900" i="1">
                                <a:latin typeface="Cambria Math" panose="02040503050406030204" pitchFamily="18" charset="0"/>
                              </a:rPr>
                              <m:t>𝑚𝑎𝑦𝑜𝑟𝑒𝑠</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15 </m:t>
                            </m:r>
                            <m:r>
                              <a:rPr lang="es-CO" sz="900" i="1">
                                <a:latin typeface="Cambria Math" panose="02040503050406030204" pitchFamily="18" charset="0"/>
                              </a:rPr>
                              <m:t>𝑎</m:t>
                            </m:r>
                            <m:r>
                              <a:rPr lang="es-CO" sz="900" i="1">
                                <a:latin typeface="Cambria Math" panose="02040503050406030204" pitchFamily="18" charset="0"/>
                              </a:rPr>
                              <m:t>ñ</m:t>
                            </m:r>
                            <m:r>
                              <a:rPr lang="es-CO" sz="900" i="1">
                                <a:latin typeface="Cambria Math" panose="02040503050406030204" pitchFamily="18" charset="0"/>
                              </a:rPr>
                              <m:t>𝑜𝑠</m:t>
                            </m:r>
                          </m:num>
                          <m:den>
                            <m:r>
                              <a:rPr lang="es-CO" sz="900" i="1">
                                <a:latin typeface="Cambria Math" panose="02040503050406030204" pitchFamily="18" charset="0"/>
                              </a:rPr>
                              <m:t>𝑇𝑜𝑡𝑎𝑙</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𝑚𝑢𝑗𝑒𝑟𝑒𝑠</m:t>
                            </m:r>
                            <m:r>
                              <a:rPr lang="es-ES" sz="900" b="0" i="1">
                                <a:latin typeface="Cambria Math" panose="02040503050406030204" pitchFamily="18" charset="0"/>
                              </a:rPr>
                              <m:t> </m:t>
                            </m:r>
                            <m:r>
                              <a:rPr lang="es-ES" sz="900" b="0" i="1">
                                <a:latin typeface="Cambria Math" panose="02040503050406030204" pitchFamily="18" charset="0"/>
                              </a:rPr>
                              <m:t>𝑚𝑎𝑦𝑜𝑟𝑒𝑠</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15 </m:t>
                            </m:r>
                            <m:r>
                              <a:rPr lang="es-ES" sz="900" b="0" i="1">
                                <a:latin typeface="Cambria Math" panose="02040503050406030204" pitchFamily="18" charset="0"/>
                              </a:rPr>
                              <m:t>𝑎</m:t>
                            </m:r>
                            <m:r>
                              <a:rPr lang="es-ES" sz="900" b="0" i="1">
                                <a:latin typeface="Cambria Math" panose="02040503050406030204" pitchFamily="18" charset="0"/>
                              </a:rPr>
                              <m:t>ñ</m:t>
                            </m:r>
                            <m:r>
                              <a:rPr lang="es-ES" sz="900" b="0" i="1">
                                <a:latin typeface="Cambria Math" panose="02040503050406030204" pitchFamily="18" charset="0"/>
                              </a:rPr>
                              <m:t>𝑜𝑠</m:t>
                            </m:r>
                          </m:den>
                        </m:f>
                        <m:r>
                          <a:rPr lang="es-ES" sz="900" b="0" i="1">
                            <a:latin typeface="Cambria Math" panose="02040503050406030204" pitchFamily="18" charset="0"/>
                          </a:rPr>
                          <m:t>∗1.000−</m:t>
                        </m:r>
                        <m:f>
                          <m:fPr>
                            <m:ctrlPr>
                              <a:rPr lang="es-ES" sz="900" b="0" i="1">
                                <a:latin typeface="Cambria Math" panose="02040503050406030204" pitchFamily="18" charset="0"/>
                              </a:rPr>
                            </m:ctrlPr>
                          </m:fPr>
                          <m:num>
                            <m:r>
                              <a:rPr lang="es-ES" sz="900" b="0" i="1">
                                <a:latin typeface="Cambria Math" panose="02040503050406030204" pitchFamily="18" charset="0"/>
                              </a:rPr>
                              <m:t>𝑁</m:t>
                            </m:r>
                            <m:r>
                              <a:rPr lang="es-ES" sz="900" b="0" i="1">
                                <a:latin typeface="Cambria Math" panose="02040503050406030204" pitchFamily="18" charset="0"/>
                              </a:rPr>
                              <m:t>ú</m:t>
                            </m:r>
                            <m:r>
                              <a:rPr lang="es-ES" sz="900" b="0" i="1">
                                <a:latin typeface="Cambria Math" panose="02040503050406030204" pitchFamily="18" charset="0"/>
                              </a:rPr>
                              <m:t>𝑚𝑒𝑟𝑜</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r>
                              <a:rPr lang="es-ES" sz="900" b="0" i="1">
                                <a:latin typeface="Cambria Math" panose="02040503050406030204" pitchFamily="18" charset="0"/>
                              </a:rPr>
                              <m:t> </m:t>
                            </m:r>
                            <m:r>
                              <a:rPr lang="es-ES" sz="900" b="0" i="1">
                                <a:latin typeface="Cambria Math" panose="02040503050406030204" pitchFamily="18" charset="0"/>
                              </a:rPr>
                              <m:t>𝑎𝑛𝑎𝑙𝑓𝑎𝑏𝑒𝑡𝑎𝑠</m:t>
                            </m:r>
                            <m:r>
                              <a:rPr lang="es-ES" sz="900" b="0" i="1">
                                <a:latin typeface="Cambria Math" panose="02040503050406030204" pitchFamily="18" charset="0"/>
                              </a:rPr>
                              <m:t> </m:t>
                            </m:r>
                            <m:r>
                              <a:rPr lang="es-ES" sz="900" b="0" i="1">
                                <a:latin typeface="Cambria Math" panose="02040503050406030204" pitchFamily="18" charset="0"/>
                              </a:rPr>
                              <m:t>𝑚𝑎𝑦𝑜𝑟𝑒𝑠</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15 </m:t>
                            </m:r>
                            <m:r>
                              <a:rPr lang="es-ES" sz="900" b="0" i="1">
                                <a:latin typeface="Cambria Math" panose="02040503050406030204" pitchFamily="18" charset="0"/>
                              </a:rPr>
                              <m:t>𝑎</m:t>
                            </m:r>
                            <m:r>
                              <a:rPr lang="es-ES" sz="900" b="0" i="1">
                                <a:latin typeface="Cambria Math" panose="02040503050406030204" pitchFamily="18" charset="0"/>
                              </a:rPr>
                              <m:t>ñ</m:t>
                            </m:r>
                            <m:r>
                              <a:rPr lang="es-ES" sz="900" b="0" i="1">
                                <a:latin typeface="Cambria Math" panose="02040503050406030204" pitchFamily="18" charset="0"/>
                              </a:rPr>
                              <m:t>𝑜𝑠</m:t>
                            </m:r>
                          </m:num>
                          <m:den>
                            <m:r>
                              <a:rPr lang="es-ES" sz="900" b="0" i="1">
                                <a:latin typeface="Cambria Math" panose="02040503050406030204" pitchFamily="18" charset="0"/>
                              </a:rPr>
                              <m:t>𝑇𝑜𝑡𝑎𝑙</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r>
                              <a:rPr lang="es-ES" sz="900" b="0" i="1">
                                <a:latin typeface="Cambria Math" panose="02040503050406030204" pitchFamily="18" charset="0"/>
                              </a:rPr>
                              <m:t> </m:t>
                            </m:r>
                            <m:r>
                              <a:rPr lang="es-ES" sz="900" b="0" i="1">
                                <a:latin typeface="Cambria Math" panose="02040503050406030204" pitchFamily="18" charset="0"/>
                              </a:rPr>
                              <m:t>𝑚𝑎𝑦𝑜𝑟𝑒𝑠</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15 </m:t>
                            </m:r>
                            <m:r>
                              <a:rPr lang="es-ES" sz="900" b="0" i="1">
                                <a:latin typeface="Cambria Math" panose="02040503050406030204" pitchFamily="18" charset="0"/>
                              </a:rPr>
                              <m:t>𝑎</m:t>
                            </m:r>
                            <m:r>
                              <a:rPr lang="es-ES" sz="900" b="0" i="1">
                                <a:latin typeface="Cambria Math" panose="02040503050406030204" pitchFamily="18" charset="0"/>
                              </a:rPr>
                              <m:t>ñ</m:t>
                            </m:r>
                            <m:r>
                              <a:rPr lang="es-ES" sz="900" b="0" i="1">
                                <a:latin typeface="Cambria Math" panose="02040503050406030204" pitchFamily="18" charset="0"/>
                              </a:rPr>
                              <m:t>𝑜𝑠</m:t>
                            </m:r>
                          </m:den>
                        </m:f>
                        <m:r>
                          <a:rPr lang="es-ES" sz="900" b="0" i="1">
                            <a:latin typeface="Cambria Math" panose="02040503050406030204" pitchFamily="18" charset="0"/>
                          </a:rPr>
                          <m:t>∗1.000</m:t>
                        </m:r>
                      </m:num>
                      <m:den>
                        <m:r>
                          <a:rPr lang="es-CO" sz="900" i="1">
                            <a:latin typeface="Cambria Math" panose="02040503050406030204" pitchFamily="18" charset="0"/>
                          </a:rPr>
                          <m:t> </m:t>
                        </m:r>
                        <m:f>
                          <m:fPr>
                            <m:ctrlPr>
                              <a:rPr lang="es-ES" sz="900" b="0" i="1">
                                <a:solidFill>
                                  <a:schemeClr val="tx1"/>
                                </a:solidFill>
                                <a:effectLst/>
                                <a:latin typeface="Cambria Math" panose="02040503050406030204" pitchFamily="18" charset="0"/>
                                <a:ea typeface="+mn-ea"/>
                                <a:cs typeface="+mn-cs"/>
                              </a:rPr>
                            </m:ctrlPr>
                          </m:fPr>
                          <m:num>
                            <m:r>
                              <a:rPr lang="es-ES" sz="900" b="0" i="1">
                                <a:solidFill>
                                  <a:schemeClr val="tx1"/>
                                </a:solidFill>
                                <a:effectLst/>
                                <a:latin typeface="Cambria Math" panose="02040503050406030204" pitchFamily="18" charset="0"/>
                                <a:ea typeface="+mn-ea"/>
                                <a:cs typeface="+mn-cs"/>
                              </a:rPr>
                              <m:t>𝑁</m:t>
                            </m:r>
                            <m:r>
                              <a:rPr lang="es-ES" sz="900" b="0" i="1">
                                <a:solidFill>
                                  <a:schemeClr val="tx1"/>
                                </a:solidFill>
                                <a:effectLst/>
                                <a:latin typeface="Cambria Math" panose="02040503050406030204" pitchFamily="18" charset="0"/>
                                <a:ea typeface="+mn-ea"/>
                                <a:cs typeface="+mn-cs"/>
                              </a:rPr>
                              <m:t>ú</m:t>
                            </m:r>
                            <m:r>
                              <a:rPr lang="es-ES" sz="900" b="0" i="1">
                                <a:solidFill>
                                  <a:schemeClr val="tx1"/>
                                </a:solidFill>
                                <a:effectLst/>
                                <a:latin typeface="Cambria Math" panose="02040503050406030204" pitchFamily="18" charset="0"/>
                                <a:ea typeface="+mn-ea"/>
                                <a:cs typeface="+mn-cs"/>
                              </a:rPr>
                              <m:t>𝑚𝑒𝑟𝑜</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h𝑜𝑚𝑏𝑟𝑒𝑠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𝑎𝑛𝑎𝑙𝑓𝑎𝑏𝑒𝑡𝑎𝑠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𝑚𝑎𝑦𝑜𝑟𝑒𝑠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15 </m:t>
                            </m:r>
                            <m:r>
                              <a:rPr lang="es-ES" sz="900" b="0" i="1">
                                <a:solidFill>
                                  <a:schemeClr val="tx1"/>
                                </a:solidFill>
                                <a:effectLst/>
                                <a:latin typeface="Cambria Math" panose="02040503050406030204" pitchFamily="18" charset="0"/>
                                <a:ea typeface="+mn-ea"/>
                                <a:cs typeface="+mn-cs"/>
                              </a:rPr>
                              <m:t>𝑎</m:t>
                            </m:r>
                            <m:r>
                              <a:rPr lang="es-ES" sz="900" b="0" i="1">
                                <a:solidFill>
                                  <a:schemeClr val="tx1"/>
                                </a:solidFill>
                                <a:effectLst/>
                                <a:latin typeface="Cambria Math" panose="02040503050406030204" pitchFamily="18" charset="0"/>
                                <a:ea typeface="+mn-ea"/>
                                <a:cs typeface="+mn-cs"/>
                              </a:rPr>
                              <m:t>ñ</m:t>
                            </m:r>
                            <m:r>
                              <a:rPr lang="es-ES" sz="900" b="0" i="1">
                                <a:solidFill>
                                  <a:schemeClr val="tx1"/>
                                </a:solidFill>
                                <a:effectLst/>
                                <a:latin typeface="Cambria Math" panose="02040503050406030204" pitchFamily="18" charset="0"/>
                                <a:ea typeface="+mn-ea"/>
                                <a:cs typeface="+mn-cs"/>
                              </a:rPr>
                              <m:t>𝑜𝑠</m:t>
                            </m:r>
                          </m:num>
                          <m:den>
                            <m:r>
                              <a:rPr lang="es-ES" sz="900" b="0" i="1">
                                <a:solidFill>
                                  <a:schemeClr val="tx1"/>
                                </a:solidFill>
                                <a:effectLst/>
                                <a:latin typeface="Cambria Math" panose="02040503050406030204" pitchFamily="18" charset="0"/>
                                <a:ea typeface="+mn-ea"/>
                                <a:cs typeface="+mn-cs"/>
                              </a:rPr>
                              <m:t>𝑇𝑜𝑡𝑎𝑙</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h𝑜𝑚𝑏𝑟𝑒𝑠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𝑚𝑎𝑦𝑜𝑟𝑒𝑠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15 </m:t>
                            </m:r>
                            <m:r>
                              <a:rPr lang="es-ES" sz="900" b="0" i="1">
                                <a:solidFill>
                                  <a:schemeClr val="tx1"/>
                                </a:solidFill>
                                <a:effectLst/>
                                <a:latin typeface="Cambria Math" panose="02040503050406030204" pitchFamily="18" charset="0"/>
                                <a:ea typeface="+mn-ea"/>
                                <a:cs typeface="+mn-cs"/>
                              </a:rPr>
                              <m:t>𝑎</m:t>
                            </m:r>
                            <m:r>
                              <a:rPr lang="es-ES" sz="900" b="0" i="1">
                                <a:solidFill>
                                  <a:schemeClr val="tx1"/>
                                </a:solidFill>
                                <a:effectLst/>
                                <a:latin typeface="Cambria Math" panose="02040503050406030204" pitchFamily="18" charset="0"/>
                                <a:ea typeface="+mn-ea"/>
                                <a:cs typeface="+mn-cs"/>
                              </a:rPr>
                              <m:t>ñ</m:t>
                            </m:r>
                            <m:r>
                              <a:rPr lang="es-ES" sz="900" b="0" i="1">
                                <a:solidFill>
                                  <a:schemeClr val="tx1"/>
                                </a:solidFill>
                                <a:effectLst/>
                                <a:latin typeface="Cambria Math" panose="02040503050406030204" pitchFamily="18" charset="0"/>
                                <a:ea typeface="+mn-ea"/>
                                <a:cs typeface="+mn-cs"/>
                              </a:rPr>
                              <m:t>𝑜𝑠</m:t>
                            </m:r>
                          </m:den>
                        </m:f>
                        <m:r>
                          <a:rPr lang="es-ES" sz="900" b="0" i="1">
                            <a:solidFill>
                              <a:schemeClr val="tx1"/>
                            </a:solidFill>
                            <a:effectLst/>
                            <a:latin typeface="Cambria Math" panose="02040503050406030204" pitchFamily="18" charset="0"/>
                            <a:ea typeface="+mn-ea"/>
                            <a:cs typeface="+mn-cs"/>
                          </a:rPr>
                          <m:t>∗1.000</m:t>
                        </m:r>
                      </m:den>
                    </m:f>
                  </m:oMath>
                </m:oMathPara>
              </a14:m>
              <a:endParaRPr lang="es-CO" sz="900"/>
            </a:p>
          </xdr:txBody>
        </xdr:sp>
      </mc:Choice>
      <mc:Fallback xmlns="">
        <xdr:sp macro="" textlink="">
          <xdr:nvSpPr>
            <xdr:cNvPr id="5" name="CuadroTexto 4">
              <a:extLst>
                <a:ext uri="{FF2B5EF4-FFF2-40B4-BE49-F238E27FC236}">
                  <a16:creationId xmlns:a16="http://schemas.microsoft.com/office/drawing/2014/main" id="{C9E11EE8-DE2D-4AEF-866F-0E0AB0494F76}"/>
                </a:ext>
              </a:extLst>
            </xdr:cNvPr>
            <xdr:cNvSpPr txBox="1"/>
          </xdr:nvSpPr>
          <xdr:spPr>
            <a:xfrm>
              <a:off x="1834035" y="4735674"/>
              <a:ext cx="11094065" cy="5227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900" i="0">
                  <a:latin typeface="Cambria Math" panose="02040503050406030204" pitchFamily="18" charset="0"/>
                </a:rPr>
                <a:t>((𝑁ú𝑚𝑒𝑟𝑜 𝑑𝑒 𝑚𝑢𝑗𝑒𝑟𝑒𝑠 𝑎𝑛𝑎𝑙𝑓𝑎𝑏𝑒𝑡𝑎𝑠 𝑚𝑎𝑦𝑜𝑟𝑒𝑠 𝑑𝑒 15 𝑎ñ𝑜𝑠)/(𝑇𝑜𝑡𝑎𝑙 𝑑𝑒 𝑚𝑢𝑗𝑒𝑟𝑒𝑠</a:t>
              </a:r>
              <a:r>
                <a:rPr lang="es-ES" sz="900" b="0" i="0">
                  <a:latin typeface="Cambria Math" panose="02040503050406030204" pitchFamily="18" charset="0"/>
                </a:rPr>
                <a:t> 𝑚𝑎𝑦𝑜𝑟𝑒𝑠 𝑑𝑒 15 𝑎ñ𝑜𝑠</a:t>
              </a:r>
              <a:r>
                <a:rPr lang="es-CO" sz="900" b="0" i="0">
                  <a:latin typeface="Cambria Math" panose="02040503050406030204" pitchFamily="18" charset="0"/>
                </a:rPr>
                <a:t>)</a:t>
              </a:r>
              <a:r>
                <a:rPr lang="es-ES" sz="900" b="0" i="0">
                  <a:latin typeface="Cambria Math" panose="02040503050406030204" pitchFamily="18" charset="0"/>
                </a:rPr>
                <a:t>∗1.000−(𝑁ú𝑚𝑒𝑟𝑜 𝑑𝑒 ℎ𝑜𝑚𝑏𝑟𝑒𝑠 𝑎𝑛𝑎𝑙𝑓𝑎𝑏𝑒𝑡𝑎𝑠 𝑚𝑎𝑦𝑜𝑟𝑒𝑠 𝑑𝑒 15 𝑎ñ𝑜𝑠)/(𝑇𝑜𝑡𝑎𝑙 𝑑𝑒 ℎ𝑜𝑚𝑏𝑟𝑒𝑠 𝑚𝑎𝑦𝑜𝑟𝑒𝑠 𝑑𝑒 15 𝑎ñ𝑜𝑠)∗1.000</a:t>
              </a:r>
              <a:r>
                <a:rPr lang="es-CO" sz="900" b="0" i="0">
                  <a:latin typeface="Cambria Math" panose="02040503050406030204" pitchFamily="18" charset="0"/>
                </a:rPr>
                <a:t>)/(</a:t>
              </a:r>
              <a:r>
                <a:rPr lang="es-CO" sz="900" i="0">
                  <a:latin typeface="Cambria Math" panose="02040503050406030204" pitchFamily="18" charset="0"/>
                </a:rPr>
                <a:t> </a:t>
              </a:r>
              <a:r>
                <a:rPr lang="es-ES" sz="900" b="0" i="0">
                  <a:solidFill>
                    <a:schemeClr val="tx1"/>
                  </a:solidFill>
                  <a:effectLst/>
                  <a:latin typeface="Cambria Math" panose="02040503050406030204" pitchFamily="18" charset="0"/>
                  <a:ea typeface="+mn-ea"/>
                  <a:cs typeface="+mn-cs"/>
                </a:rPr>
                <a:t>(𝑁ú𝑚𝑒𝑟𝑜 𝑑𝑒 ℎ𝑜𝑚𝑏𝑟𝑒𝑠 𝑎𝑛𝑎𝑙𝑓𝑎𝑏𝑒𝑡𝑎𝑠 𝑚𝑎𝑦𝑜𝑟𝑒𝑠 𝑑𝑒 15 𝑎ñ𝑜𝑠)/(𝑇𝑜𝑡𝑎𝑙 𝑑𝑒 ℎ𝑜𝑚𝑏𝑟𝑒𝑠 𝑚𝑎𝑦𝑜𝑟𝑒𝑠 𝑑𝑒 15 𝑎ñ𝑜𝑠)∗1.000</a:t>
              </a:r>
              <a:r>
                <a:rPr lang="es-CO" sz="900" b="0" i="0">
                  <a:solidFill>
                    <a:schemeClr val="tx1"/>
                  </a:solidFill>
                  <a:effectLst/>
                  <a:latin typeface="Cambria Math" panose="02040503050406030204" pitchFamily="18" charset="0"/>
                  <a:ea typeface="+mn-ea"/>
                  <a:cs typeface="+mn-cs"/>
                </a:rPr>
                <a:t>)</a:t>
              </a:r>
              <a:endParaRPr lang="es-CO" sz="900"/>
            </a:p>
          </xdr:txBody>
        </xdr:sp>
      </mc:Fallback>
    </mc:AlternateContent>
    <xdr:clientData/>
  </xdr:oneCellAnchor>
  <xdr:twoCellAnchor editAs="oneCell">
    <xdr:from>
      <xdr:col>0</xdr:col>
      <xdr:colOff>0</xdr:colOff>
      <xdr:row>64</xdr:row>
      <xdr:rowOff>32658</xdr:rowOff>
    </xdr:from>
    <xdr:to>
      <xdr:col>12</xdr:col>
      <xdr:colOff>772886</xdr:colOff>
      <xdr:row>71</xdr:row>
      <xdr:rowOff>28708</xdr:rowOff>
    </xdr:to>
    <xdr:pic>
      <xdr:nvPicPr>
        <xdr:cNvPr id="6" name="Imagen 5">
          <a:extLst>
            <a:ext uri="{FF2B5EF4-FFF2-40B4-BE49-F238E27FC236}">
              <a16:creationId xmlns:a16="http://schemas.microsoft.com/office/drawing/2014/main" id="{07DD5613-4771-4F11-A9FC-A456503ADC3B}"/>
            </a:ext>
          </a:extLst>
        </xdr:cNvPr>
        <xdr:cNvPicPr>
          <a:picLocks noChangeAspect="1"/>
        </xdr:cNvPicPr>
      </xdr:nvPicPr>
      <xdr:blipFill rotWithShape="1">
        <a:blip xmlns:r="http://schemas.openxmlformats.org/officeDocument/2006/relationships" r:embed="rId1"/>
        <a:srcRect r="1627"/>
        <a:stretch/>
      </xdr:blipFill>
      <xdr:spPr>
        <a:xfrm>
          <a:off x="0" y="13520058"/>
          <a:ext cx="13378543" cy="1215250"/>
        </a:xfrm>
        <a:prstGeom prst="rect">
          <a:avLst/>
        </a:prstGeom>
      </xdr:spPr>
    </xdr:pic>
    <xdr:clientData/>
  </xdr:twoCellAnchor>
  <xdr:twoCellAnchor>
    <xdr:from>
      <xdr:col>0</xdr:col>
      <xdr:colOff>0</xdr:colOff>
      <xdr:row>0</xdr:row>
      <xdr:rowOff>0</xdr:rowOff>
    </xdr:from>
    <xdr:to>
      <xdr:col>13</xdr:col>
      <xdr:colOff>299357</xdr:colOff>
      <xdr:row>13</xdr:row>
      <xdr:rowOff>40821</xdr:rowOff>
    </xdr:to>
    <xdr:grpSp>
      <xdr:nvGrpSpPr>
        <xdr:cNvPr id="2" name="Grupo 1">
          <a:extLst>
            <a:ext uri="{FF2B5EF4-FFF2-40B4-BE49-F238E27FC236}">
              <a16:creationId xmlns:a16="http://schemas.microsoft.com/office/drawing/2014/main" id="{4B1CAFE9-D393-4E67-8F19-349A5B6DEB5D}"/>
            </a:ext>
          </a:extLst>
        </xdr:cNvPr>
        <xdr:cNvGrpSpPr/>
      </xdr:nvGrpSpPr>
      <xdr:grpSpPr>
        <a:xfrm>
          <a:off x="0" y="0"/>
          <a:ext cx="13717701" cy="2517321"/>
          <a:chOff x="0" y="0"/>
          <a:chExt cx="12845143" cy="2517321"/>
        </a:xfrm>
      </xdr:grpSpPr>
      <xdr:pic>
        <xdr:nvPicPr>
          <xdr:cNvPr id="3" name="Imagen 2">
            <a:extLst>
              <a:ext uri="{FF2B5EF4-FFF2-40B4-BE49-F238E27FC236}">
                <a16:creationId xmlns:a16="http://schemas.microsoft.com/office/drawing/2014/main" id="{368987A2-C3BB-0680-0614-754D8097DB77}"/>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7" name="CuadroTexto 6">
            <a:extLst>
              <a:ext uri="{FF2B5EF4-FFF2-40B4-BE49-F238E27FC236}">
                <a16:creationId xmlns:a16="http://schemas.microsoft.com/office/drawing/2014/main" id="{375797BC-8B81-5760-99BB-C8606226EAC1}"/>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drawings/drawing14.xml><?xml version="1.0" encoding="utf-8"?>
<xdr:wsDr xmlns:xdr="http://schemas.openxmlformats.org/drawingml/2006/spreadsheetDrawing" xmlns:a="http://schemas.openxmlformats.org/drawingml/2006/main">
  <xdr:oneCellAnchor>
    <xdr:from>
      <xdr:col>1</xdr:col>
      <xdr:colOff>558290</xdr:colOff>
      <xdr:row>18</xdr:row>
      <xdr:rowOff>33044</xdr:rowOff>
    </xdr:from>
    <xdr:ext cx="11094065" cy="522772"/>
    <mc:AlternateContent xmlns:mc="http://schemas.openxmlformats.org/markup-compatibility/2006" xmlns:a14="http://schemas.microsoft.com/office/drawing/2010/main">
      <mc:Choice Requires="a14">
        <xdr:sp macro="" textlink="">
          <xdr:nvSpPr>
            <xdr:cNvPr id="5" name="CuadroTexto 4">
              <a:extLst>
                <a:ext uri="{FF2B5EF4-FFF2-40B4-BE49-F238E27FC236}">
                  <a16:creationId xmlns:a16="http://schemas.microsoft.com/office/drawing/2014/main" id="{9CE0E97C-0651-4F1C-8D08-0138EEE5D46B}"/>
                </a:ext>
              </a:extLst>
            </xdr:cNvPr>
            <xdr:cNvSpPr txBox="1"/>
          </xdr:nvSpPr>
          <xdr:spPr>
            <a:xfrm>
              <a:off x="1788376" y="4735673"/>
              <a:ext cx="11094065" cy="5227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900" i="1">
                            <a:latin typeface="Cambria Math" panose="02040503050406030204" pitchFamily="18" charset="0"/>
                          </a:rPr>
                        </m:ctrlPr>
                      </m:fPr>
                      <m:num>
                        <m:f>
                          <m:fPr>
                            <m:ctrlPr>
                              <a:rPr lang="es-CO" sz="900" i="1">
                                <a:latin typeface="Cambria Math" panose="02040503050406030204" pitchFamily="18" charset="0"/>
                              </a:rPr>
                            </m:ctrlPr>
                          </m:fPr>
                          <m:num>
                            <m:r>
                              <a:rPr lang="es-CO" sz="900" i="1">
                                <a:latin typeface="Cambria Math" panose="02040503050406030204" pitchFamily="18" charset="0"/>
                              </a:rPr>
                              <m:t>𝑁</m:t>
                            </m:r>
                            <m:r>
                              <a:rPr lang="es-CO" sz="900" i="1">
                                <a:latin typeface="Cambria Math" panose="02040503050406030204" pitchFamily="18" charset="0"/>
                              </a:rPr>
                              <m:t>ú</m:t>
                            </m:r>
                            <m:r>
                              <a:rPr lang="es-CO" sz="900" i="1">
                                <a:latin typeface="Cambria Math" panose="02040503050406030204" pitchFamily="18" charset="0"/>
                              </a:rPr>
                              <m:t>𝑚𝑒𝑟𝑜</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𝑚𝑢𝑗𝑒𝑟𝑒𝑠</m:t>
                            </m:r>
                            <m:r>
                              <a:rPr lang="es-CO" sz="900" i="1">
                                <a:latin typeface="Cambria Math" panose="02040503050406030204" pitchFamily="18" charset="0"/>
                              </a:rPr>
                              <m:t> </m:t>
                            </m:r>
                            <m:r>
                              <a:rPr lang="es-CO" sz="900" i="1">
                                <a:latin typeface="Cambria Math" panose="02040503050406030204" pitchFamily="18" charset="0"/>
                              </a:rPr>
                              <m:t>𝑎𝑛𝑎𝑙𝑓𝑎𝑏𝑒𝑡𝑎𝑠</m:t>
                            </m:r>
                            <m:r>
                              <a:rPr lang="es-CO" sz="900" i="1">
                                <a:latin typeface="Cambria Math" panose="02040503050406030204" pitchFamily="18" charset="0"/>
                              </a:rPr>
                              <m:t> </m:t>
                            </m:r>
                            <m:r>
                              <a:rPr lang="es-CO" sz="900" i="1">
                                <a:latin typeface="Cambria Math" panose="02040503050406030204" pitchFamily="18" charset="0"/>
                              </a:rPr>
                              <m:t>𝑒𝑛𝑡𝑟𝑒</m:t>
                            </m:r>
                            <m:r>
                              <a:rPr lang="es-CO" sz="900" i="1">
                                <a:latin typeface="Cambria Math" panose="02040503050406030204" pitchFamily="18" charset="0"/>
                              </a:rPr>
                              <m:t> </m:t>
                            </m:r>
                            <m:r>
                              <a:rPr lang="es-CO" sz="900" i="1">
                                <a:latin typeface="Cambria Math" panose="02040503050406030204" pitchFamily="18" charset="0"/>
                              </a:rPr>
                              <m:t>𝑙𝑜𝑠</m:t>
                            </m:r>
                            <m:r>
                              <a:rPr lang="es-CO" sz="900" i="1">
                                <a:latin typeface="Cambria Math" panose="02040503050406030204" pitchFamily="18" charset="0"/>
                              </a:rPr>
                              <m:t> 6 </m:t>
                            </m:r>
                            <m:r>
                              <a:rPr lang="es-CO" sz="900" i="1">
                                <a:latin typeface="Cambria Math" panose="02040503050406030204" pitchFamily="18" charset="0"/>
                              </a:rPr>
                              <m:t>𝑦</m:t>
                            </m:r>
                            <m:r>
                              <a:rPr lang="es-CO" sz="900" i="1">
                                <a:latin typeface="Cambria Math" panose="02040503050406030204" pitchFamily="18" charset="0"/>
                              </a:rPr>
                              <m:t> 15 </m:t>
                            </m:r>
                            <m:r>
                              <a:rPr lang="es-CO" sz="900" i="1">
                                <a:latin typeface="Cambria Math" panose="02040503050406030204" pitchFamily="18" charset="0"/>
                              </a:rPr>
                              <m:t>𝑎</m:t>
                            </m:r>
                            <m:r>
                              <a:rPr lang="es-CO" sz="900" i="1">
                                <a:latin typeface="Cambria Math" panose="02040503050406030204" pitchFamily="18" charset="0"/>
                              </a:rPr>
                              <m:t>ñ</m:t>
                            </m:r>
                            <m:r>
                              <a:rPr lang="es-CO" sz="900" i="1">
                                <a:latin typeface="Cambria Math" panose="02040503050406030204" pitchFamily="18" charset="0"/>
                              </a:rPr>
                              <m:t>𝑜𝑠</m:t>
                            </m:r>
                          </m:num>
                          <m:den>
                            <m:r>
                              <a:rPr lang="es-CO" sz="900" i="1">
                                <a:latin typeface="Cambria Math" panose="02040503050406030204" pitchFamily="18" charset="0"/>
                              </a:rPr>
                              <m:t>𝑇𝑜𝑡𝑎𝑙</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𝑚𝑢𝑗𝑒𝑟𝑒𝑠</m:t>
                            </m:r>
                            <m:r>
                              <a:rPr lang="es-ES" sz="900" b="0" i="1">
                                <a:latin typeface="Cambria Math" panose="02040503050406030204" pitchFamily="18" charset="0"/>
                              </a:rPr>
                              <m:t> </m:t>
                            </m:r>
                            <m:r>
                              <a:rPr lang="es-ES" sz="900" b="0" i="1">
                                <a:latin typeface="Cambria Math" panose="02040503050406030204" pitchFamily="18" charset="0"/>
                              </a:rPr>
                              <m:t>𝑒𝑛𝑡𝑟𝑒</m:t>
                            </m:r>
                            <m:r>
                              <a:rPr lang="es-ES" sz="900" b="0" i="1">
                                <a:latin typeface="Cambria Math" panose="02040503050406030204" pitchFamily="18" charset="0"/>
                              </a:rPr>
                              <m:t> </m:t>
                            </m:r>
                            <m:r>
                              <a:rPr lang="es-ES" sz="900" b="0" i="1">
                                <a:latin typeface="Cambria Math" panose="02040503050406030204" pitchFamily="18" charset="0"/>
                              </a:rPr>
                              <m:t>𝑙𝑜𝑠</m:t>
                            </m:r>
                            <m:r>
                              <a:rPr lang="es-ES" sz="900" b="0" i="1">
                                <a:latin typeface="Cambria Math" panose="02040503050406030204" pitchFamily="18" charset="0"/>
                              </a:rPr>
                              <m:t> 6 </m:t>
                            </m:r>
                            <m:r>
                              <a:rPr lang="es-ES" sz="900" b="0" i="1">
                                <a:latin typeface="Cambria Math" panose="02040503050406030204" pitchFamily="18" charset="0"/>
                              </a:rPr>
                              <m:t>𝑦</m:t>
                            </m:r>
                            <m:r>
                              <a:rPr lang="es-ES" sz="900" b="0" i="1">
                                <a:latin typeface="Cambria Math" panose="02040503050406030204" pitchFamily="18" charset="0"/>
                              </a:rPr>
                              <m:t> 15 </m:t>
                            </m:r>
                            <m:r>
                              <a:rPr lang="es-ES" sz="900" b="0" i="1">
                                <a:latin typeface="Cambria Math" panose="02040503050406030204" pitchFamily="18" charset="0"/>
                              </a:rPr>
                              <m:t>𝑎</m:t>
                            </m:r>
                            <m:r>
                              <a:rPr lang="es-ES" sz="900" b="0" i="1">
                                <a:latin typeface="Cambria Math" panose="02040503050406030204" pitchFamily="18" charset="0"/>
                              </a:rPr>
                              <m:t>ñ</m:t>
                            </m:r>
                            <m:r>
                              <a:rPr lang="es-ES" sz="900" b="0" i="1">
                                <a:latin typeface="Cambria Math" panose="02040503050406030204" pitchFamily="18" charset="0"/>
                              </a:rPr>
                              <m:t>𝑜𝑠</m:t>
                            </m:r>
                          </m:den>
                        </m:f>
                        <m:r>
                          <a:rPr lang="es-ES" sz="900" b="0" i="1">
                            <a:latin typeface="Cambria Math" panose="02040503050406030204" pitchFamily="18" charset="0"/>
                          </a:rPr>
                          <m:t>∗1.000−</m:t>
                        </m:r>
                        <m:f>
                          <m:fPr>
                            <m:ctrlPr>
                              <a:rPr lang="es-ES" sz="900" b="0" i="1">
                                <a:latin typeface="Cambria Math" panose="02040503050406030204" pitchFamily="18" charset="0"/>
                              </a:rPr>
                            </m:ctrlPr>
                          </m:fPr>
                          <m:num>
                            <m:r>
                              <a:rPr lang="es-ES" sz="900" b="0" i="1">
                                <a:latin typeface="Cambria Math" panose="02040503050406030204" pitchFamily="18" charset="0"/>
                              </a:rPr>
                              <m:t>𝑁</m:t>
                            </m:r>
                            <m:r>
                              <a:rPr lang="es-ES" sz="900" b="0" i="1">
                                <a:latin typeface="Cambria Math" panose="02040503050406030204" pitchFamily="18" charset="0"/>
                              </a:rPr>
                              <m:t>ú</m:t>
                            </m:r>
                            <m:r>
                              <a:rPr lang="es-ES" sz="900" b="0" i="1">
                                <a:latin typeface="Cambria Math" panose="02040503050406030204" pitchFamily="18" charset="0"/>
                              </a:rPr>
                              <m:t>𝑚𝑒𝑟𝑜</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r>
                              <a:rPr lang="es-ES" sz="900" b="0" i="1">
                                <a:latin typeface="Cambria Math" panose="02040503050406030204" pitchFamily="18" charset="0"/>
                              </a:rPr>
                              <m:t> </m:t>
                            </m:r>
                            <m:r>
                              <a:rPr lang="es-ES" sz="900" b="0" i="1">
                                <a:latin typeface="Cambria Math" panose="02040503050406030204" pitchFamily="18" charset="0"/>
                              </a:rPr>
                              <m:t>𝑎𝑛𝑎𝑙𝑓𝑎𝑏𝑒𝑡𝑎𝑠</m:t>
                            </m:r>
                            <m:r>
                              <a:rPr lang="es-ES" sz="900" b="0" i="1">
                                <a:latin typeface="Cambria Math" panose="02040503050406030204" pitchFamily="18" charset="0"/>
                              </a:rPr>
                              <m:t> </m:t>
                            </m:r>
                            <m:r>
                              <a:rPr lang="es-ES" sz="900" b="0" i="1">
                                <a:latin typeface="Cambria Math" panose="02040503050406030204" pitchFamily="18" charset="0"/>
                              </a:rPr>
                              <m:t>𝑒𝑛𝑡𝑟𝑒</m:t>
                            </m:r>
                            <m:r>
                              <a:rPr lang="es-ES" sz="900" b="0" i="1">
                                <a:latin typeface="Cambria Math" panose="02040503050406030204" pitchFamily="18" charset="0"/>
                              </a:rPr>
                              <m:t> </m:t>
                            </m:r>
                            <m:r>
                              <a:rPr lang="es-ES" sz="900" b="0" i="1">
                                <a:latin typeface="Cambria Math" panose="02040503050406030204" pitchFamily="18" charset="0"/>
                              </a:rPr>
                              <m:t>𝑙𝑜𝑠</m:t>
                            </m:r>
                            <m:r>
                              <a:rPr lang="es-ES" sz="900" b="0" i="1">
                                <a:latin typeface="Cambria Math" panose="02040503050406030204" pitchFamily="18" charset="0"/>
                              </a:rPr>
                              <m:t> 6 </m:t>
                            </m:r>
                            <m:r>
                              <a:rPr lang="es-ES" sz="900" b="0" i="1">
                                <a:latin typeface="Cambria Math" panose="02040503050406030204" pitchFamily="18" charset="0"/>
                              </a:rPr>
                              <m:t>𝑦</m:t>
                            </m:r>
                            <m:r>
                              <a:rPr lang="es-ES" sz="900" b="0" i="1">
                                <a:latin typeface="Cambria Math" panose="02040503050406030204" pitchFamily="18" charset="0"/>
                              </a:rPr>
                              <m:t> 15 </m:t>
                            </m:r>
                            <m:r>
                              <a:rPr lang="es-ES" sz="900" b="0" i="1">
                                <a:latin typeface="Cambria Math" panose="02040503050406030204" pitchFamily="18" charset="0"/>
                              </a:rPr>
                              <m:t>𝑎</m:t>
                            </m:r>
                            <m:r>
                              <a:rPr lang="es-ES" sz="900" b="0" i="1">
                                <a:latin typeface="Cambria Math" panose="02040503050406030204" pitchFamily="18" charset="0"/>
                              </a:rPr>
                              <m:t>ñ</m:t>
                            </m:r>
                            <m:r>
                              <a:rPr lang="es-ES" sz="900" b="0" i="1">
                                <a:latin typeface="Cambria Math" panose="02040503050406030204" pitchFamily="18" charset="0"/>
                              </a:rPr>
                              <m:t>𝑜𝑠</m:t>
                            </m:r>
                          </m:num>
                          <m:den>
                            <m:r>
                              <a:rPr lang="es-ES" sz="900" b="0" i="1">
                                <a:latin typeface="Cambria Math" panose="02040503050406030204" pitchFamily="18" charset="0"/>
                              </a:rPr>
                              <m:t>𝑇𝑜𝑡𝑎𝑙</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r>
                              <a:rPr lang="es-ES" sz="900" b="0" i="1">
                                <a:latin typeface="Cambria Math" panose="02040503050406030204" pitchFamily="18" charset="0"/>
                              </a:rPr>
                              <m:t> </m:t>
                            </m:r>
                            <m:r>
                              <a:rPr lang="es-ES" sz="900" b="0" i="1">
                                <a:latin typeface="Cambria Math" panose="02040503050406030204" pitchFamily="18" charset="0"/>
                              </a:rPr>
                              <m:t>𝑒𝑛𝑡𝑟𝑒</m:t>
                            </m:r>
                            <m:r>
                              <a:rPr lang="es-ES" sz="900" b="0" i="1">
                                <a:latin typeface="Cambria Math" panose="02040503050406030204" pitchFamily="18" charset="0"/>
                              </a:rPr>
                              <m:t> </m:t>
                            </m:r>
                            <m:r>
                              <a:rPr lang="es-ES" sz="900" b="0" i="1">
                                <a:latin typeface="Cambria Math" panose="02040503050406030204" pitchFamily="18" charset="0"/>
                              </a:rPr>
                              <m:t>𝑙𝑜𝑠</m:t>
                            </m:r>
                            <m:r>
                              <a:rPr lang="es-ES" sz="900" b="0" i="1">
                                <a:latin typeface="Cambria Math" panose="02040503050406030204" pitchFamily="18" charset="0"/>
                              </a:rPr>
                              <m:t> 6 </m:t>
                            </m:r>
                            <m:r>
                              <a:rPr lang="es-ES" sz="900" b="0" i="1">
                                <a:latin typeface="Cambria Math" panose="02040503050406030204" pitchFamily="18" charset="0"/>
                              </a:rPr>
                              <m:t>𝑦</m:t>
                            </m:r>
                            <m:r>
                              <a:rPr lang="es-ES" sz="900" b="0" i="1">
                                <a:latin typeface="Cambria Math" panose="02040503050406030204" pitchFamily="18" charset="0"/>
                              </a:rPr>
                              <m:t> 15 </m:t>
                            </m:r>
                            <m:r>
                              <a:rPr lang="es-ES" sz="900" b="0" i="1">
                                <a:latin typeface="Cambria Math" panose="02040503050406030204" pitchFamily="18" charset="0"/>
                              </a:rPr>
                              <m:t>𝑎</m:t>
                            </m:r>
                            <m:r>
                              <a:rPr lang="es-ES" sz="900" b="0" i="1">
                                <a:latin typeface="Cambria Math" panose="02040503050406030204" pitchFamily="18" charset="0"/>
                              </a:rPr>
                              <m:t>ñ</m:t>
                            </m:r>
                            <m:r>
                              <a:rPr lang="es-ES" sz="900" b="0" i="1">
                                <a:latin typeface="Cambria Math" panose="02040503050406030204" pitchFamily="18" charset="0"/>
                              </a:rPr>
                              <m:t>𝑜𝑠</m:t>
                            </m:r>
                          </m:den>
                        </m:f>
                        <m:r>
                          <a:rPr lang="es-ES" sz="900" b="0" i="1">
                            <a:latin typeface="Cambria Math" panose="02040503050406030204" pitchFamily="18" charset="0"/>
                          </a:rPr>
                          <m:t>∗1.000</m:t>
                        </m:r>
                      </m:num>
                      <m:den>
                        <m:r>
                          <a:rPr lang="es-CO" sz="900" i="1">
                            <a:latin typeface="Cambria Math" panose="02040503050406030204" pitchFamily="18" charset="0"/>
                          </a:rPr>
                          <m:t> </m:t>
                        </m:r>
                        <m:f>
                          <m:fPr>
                            <m:ctrlPr>
                              <a:rPr lang="es-ES" sz="900" b="0" i="1">
                                <a:solidFill>
                                  <a:schemeClr val="tx1"/>
                                </a:solidFill>
                                <a:effectLst/>
                                <a:latin typeface="Cambria Math" panose="02040503050406030204" pitchFamily="18" charset="0"/>
                                <a:ea typeface="+mn-ea"/>
                                <a:cs typeface="+mn-cs"/>
                              </a:rPr>
                            </m:ctrlPr>
                          </m:fPr>
                          <m:num>
                            <m:r>
                              <a:rPr lang="es-ES" sz="900" b="0" i="1">
                                <a:solidFill>
                                  <a:schemeClr val="tx1"/>
                                </a:solidFill>
                                <a:effectLst/>
                                <a:latin typeface="Cambria Math" panose="02040503050406030204" pitchFamily="18" charset="0"/>
                                <a:ea typeface="+mn-ea"/>
                                <a:cs typeface="+mn-cs"/>
                              </a:rPr>
                              <m:t>𝑁</m:t>
                            </m:r>
                            <m:r>
                              <a:rPr lang="es-ES" sz="900" b="0" i="1">
                                <a:solidFill>
                                  <a:schemeClr val="tx1"/>
                                </a:solidFill>
                                <a:effectLst/>
                                <a:latin typeface="Cambria Math" panose="02040503050406030204" pitchFamily="18" charset="0"/>
                                <a:ea typeface="+mn-ea"/>
                                <a:cs typeface="+mn-cs"/>
                              </a:rPr>
                              <m:t>ú</m:t>
                            </m:r>
                            <m:r>
                              <a:rPr lang="es-ES" sz="900" b="0" i="1">
                                <a:solidFill>
                                  <a:schemeClr val="tx1"/>
                                </a:solidFill>
                                <a:effectLst/>
                                <a:latin typeface="Cambria Math" panose="02040503050406030204" pitchFamily="18" charset="0"/>
                                <a:ea typeface="+mn-ea"/>
                                <a:cs typeface="+mn-cs"/>
                              </a:rPr>
                              <m:t>𝑚𝑒𝑟𝑜</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h𝑜𝑚𝑏𝑟𝑒𝑠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𝑎𝑛𝑎𝑙𝑓𝑎𝑏𝑒𝑡𝑎𝑠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𝑒𝑛𝑡𝑟𝑒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𝑙𝑜𝑠</m:t>
                            </m:r>
                            <m:r>
                              <a:rPr lang="es-ES" sz="900" b="0" i="1">
                                <a:solidFill>
                                  <a:schemeClr val="tx1"/>
                                </a:solidFill>
                                <a:effectLst/>
                                <a:latin typeface="Cambria Math" panose="02040503050406030204" pitchFamily="18" charset="0"/>
                                <a:ea typeface="+mn-ea"/>
                                <a:cs typeface="+mn-cs"/>
                              </a:rPr>
                              <m:t> 6 </m:t>
                            </m:r>
                            <m:r>
                              <a:rPr lang="es-ES" sz="900" b="0" i="1">
                                <a:solidFill>
                                  <a:schemeClr val="tx1"/>
                                </a:solidFill>
                                <a:effectLst/>
                                <a:latin typeface="Cambria Math" panose="02040503050406030204" pitchFamily="18" charset="0"/>
                                <a:ea typeface="+mn-ea"/>
                                <a:cs typeface="+mn-cs"/>
                              </a:rPr>
                              <m:t>𝑦</m:t>
                            </m:r>
                            <m:r>
                              <a:rPr lang="es-ES" sz="900" b="0" i="1">
                                <a:solidFill>
                                  <a:schemeClr val="tx1"/>
                                </a:solidFill>
                                <a:effectLst/>
                                <a:latin typeface="Cambria Math" panose="02040503050406030204" pitchFamily="18" charset="0"/>
                                <a:ea typeface="+mn-ea"/>
                                <a:cs typeface="+mn-cs"/>
                              </a:rPr>
                              <m:t> 15 </m:t>
                            </m:r>
                            <m:r>
                              <a:rPr lang="es-ES" sz="900" b="0" i="1">
                                <a:solidFill>
                                  <a:schemeClr val="tx1"/>
                                </a:solidFill>
                                <a:effectLst/>
                                <a:latin typeface="Cambria Math" panose="02040503050406030204" pitchFamily="18" charset="0"/>
                                <a:ea typeface="+mn-ea"/>
                                <a:cs typeface="+mn-cs"/>
                              </a:rPr>
                              <m:t>𝑎</m:t>
                            </m:r>
                            <m:r>
                              <a:rPr lang="es-ES" sz="900" b="0" i="1">
                                <a:solidFill>
                                  <a:schemeClr val="tx1"/>
                                </a:solidFill>
                                <a:effectLst/>
                                <a:latin typeface="Cambria Math" panose="02040503050406030204" pitchFamily="18" charset="0"/>
                                <a:ea typeface="+mn-ea"/>
                                <a:cs typeface="+mn-cs"/>
                              </a:rPr>
                              <m:t>ñ</m:t>
                            </m:r>
                            <m:r>
                              <a:rPr lang="es-ES" sz="900" b="0" i="1">
                                <a:solidFill>
                                  <a:schemeClr val="tx1"/>
                                </a:solidFill>
                                <a:effectLst/>
                                <a:latin typeface="Cambria Math" panose="02040503050406030204" pitchFamily="18" charset="0"/>
                                <a:ea typeface="+mn-ea"/>
                                <a:cs typeface="+mn-cs"/>
                              </a:rPr>
                              <m:t>𝑜𝑠</m:t>
                            </m:r>
                          </m:num>
                          <m:den>
                            <m:r>
                              <a:rPr lang="es-ES" sz="900" b="0" i="1">
                                <a:solidFill>
                                  <a:schemeClr val="tx1"/>
                                </a:solidFill>
                                <a:effectLst/>
                                <a:latin typeface="Cambria Math" panose="02040503050406030204" pitchFamily="18" charset="0"/>
                                <a:ea typeface="+mn-ea"/>
                                <a:cs typeface="+mn-cs"/>
                              </a:rPr>
                              <m:t>𝑇𝑜𝑡𝑎𝑙</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h𝑜𝑚𝑏𝑟𝑒𝑠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𝑒𝑛𝑡𝑟𝑒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𝑙𝑜𝑠</m:t>
                            </m:r>
                            <m:r>
                              <a:rPr lang="es-ES" sz="900" b="0" i="1">
                                <a:solidFill>
                                  <a:schemeClr val="tx1"/>
                                </a:solidFill>
                                <a:effectLst/>
                                <a:latin typeface="Cambria Math" panose="02040503050406030204" pitchFamily="18" charset="0"/>
                                <a:ea typeface="+mn-ea"/>
                                <a:cs typeface="+mn-cs"/>
                              </a:rPr>
                              <m:t> 6 </m:t>
                            </m:r>
                            <m:r>
                              <a:rPr lang="es-ES" sz="900" b="0" i="1">
                                <a:solidFill>
                                  <a:schemeClr val="tx1"/>
                                </a:solidFill>
                                <a:effectLst/>
                                <a:latin typeface="Cambria Math" panose="02040503050406030204" pitchFamily="18" charset="0"/>
                                <a:ea typeface="+mn-ea"/>
                                <a:cs typeface="+mn-cs"/>
                              </a:rPr>
                              <m:t>𝑦</m:t>
                            </m:r>
                            <m:r>
                              <a:rPr lang="es-ES" sz="900" b="0" i="1">
                                <a:solidFill>
                                  <a:schemeClr val="tx1"/>
                                </a:solidFill>
                                <a:effectLst/>
                                <a:latin typeface="Cambria Math" panose="02040503050406030204" pitchFamily="18" charset="0"/>
                                <a:ea typeface="+mn-ea"/>
                                <a:cs typeface="+mn-cs"/>
                              </a:rPr>
                              <m:t> 15 </m:t>
                            </m:r>
                            <m:r>
                              <a:rPr lang="es-ES" sz="900" b="0" i="1">
                                <a:solidFill>
                                  <a:schemeClr val="tx1"/>
                                </a:solidFill>
                                <a:effectLst/>
                                <a:latin typeface="Cambria Math" panose="02040503050406030204" pitchFamily="18" charset="0"/>
                                <a:ea typeface="+mn-ea"/>
                                <a:cs typeface="+mn-cs"/>
                              </a:rPr>
                              <m:t>𝑎</m:t>
                            </m:r>
                            <m:r>
                              <a:rPr lang="es-ES" sz="900" b="0" i="1">
                                <a:solidFill>
                                  <a:schemeClr val="tx1"/>
                                </a:solidFill>
                                <a:effectLst/>
                                <a:latin typeface="Cambria Math" panose="02040503050406030204" pitchFamily="18" charset="0"/>
                                <a:ea typeface="+mn-ea"/>
                                <a:cs typeface="+mn-cs"/>
                              </a:rPr>
                              <m:t>ñ</m:t>
                            </m:r>
                            <m:r>
                              <a:rPr lang="es-ES" sz="900" b="0" i="1">
                                <a:solidFill>
                                  <a:schemeClr val="tx1"/>
                                </a:solidFill>
                                <a:effectLst/>
                                <a:latin typeface="Cambria Math" panose="02040503050406030204" pitchFamily="18" charset="0"/>
                                <a:ea typeface="+mn-ea"/>
                                <a:cs typeface="+mn-cs"/>
                              </a:rPr>
                              <m:t>𝑜𝑠</m:t>
                            </m:r>
                          </m:den>
                        </m:f>
                        <m:r>
                          <a:rPr lang="es-ES" sz="900" b="0" i="1">
                            <a:solidFill>
                              <a:schemeClr val="tx1"/>
                            </a:solidFill>
                            <a:effectLst/>
                            <a:latin typeface="Cambria Math" panose="02040503050406030204" pitchFamily="18" charset="0"/>
                            <a:ea typeface="+mn-ea"/>
                            <a:cs typeface="+mn-cs"/>
                          </a:rPr>
                          <m:t>∗1.000</m:t>
                        </m:r>
                      </m:den>
                    </m:f>
                  </m:oMath>
                </m:oMathPara>
              </a14:m>
              <a:endParaRPr lang="es-CO" sz="900"/>
            </a:p>
          </xdr:txBody>
        </xdr:sp>
      </mc:Choice>
      <mc:Fallback xmlns="">
        <xdr:sp macro="" textlink="">
          <xdr:nvSpPr>
            <xdr:cNvPr id="5" name="CuadroTexto 4">
              <a:extLst>
                <a:ext uri="{FF2B5EF4-FFF2-40B4-BE49-F238E27FC236}">
                  <a16:creationId xmlns:a16="http://schemas.microsoft.com/office/drawing/2014/main" id="{9CE0E97C-0651-4F1C-8D08-0138EEE5D46B}"/>
                </a:ext>
              </a:extLst>
            </xdr:cNvPr>
            <xdr:cNvSpPr txBox="1"/>
          </xdr:nvSpPr>
          <xdr:spPr>
            <a:xfrm>
              <a:off x="1788376" y="4735673"/>
              <a:ext cx="11094065" cy="5227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900" i="0">
                  <a:latin typeface="Cambria Math" panose="02040503050406030204" pitchFamily="18" charset="0"/>
                </a:rPr>
                <a:t>((𝑁ú𝑚𝑒𝑟𝑜 𝑑𝑒 𝑚𝑢𝑗𝑒𝑟𝑒𝑠 𝑎𝑛𝑎𝑙𝑓𝑎𝑏𝑒𝑡𝑎𝑠 𝑒𝑛𝑡𝑟𝑒 𝑙𝑜𝑠 6 𝑦 15 𝑎ñ𝑜𝑠)/(𝑇𝑜𝑡𝑎𝑙 𝑑𝑒 𝑚𝑢𝑗𝑒𝑟𝑒𝑠</a:t>
              </a:r>
              <a:r>
                <a:rPr lang="es-ES" sz="900" b="0" i="0">
                  <a:latin typeface="Cambria Math" panose="02040503050406030204" pitchFamily="18" charset="0"/>
                </a:rPr>
                <a:t> 𝑒𝑛𝑡𝑟𝑒 𝑙𝑜𝑠 6 𝑦 15 𝑎ñ𝑜𝑠</a:t>
              </a:r>
              <a:r>
                <a:rPr lang="es-CO" sz="900" b="0" i="0">
                  <a:latin typeface="Cambria Math" panose="02040503050406030204" pitchFamily="18" charset="0"/>
                </a:rPr>
                <a:t>)</a:t>
              </a:r>
              <a:r>
                <a:rPr lang="es-ES" sz="900" b="0" i="0">
                  <a:latin typeface="Cambria Math" panose="02040503050406030204" pitchFamily="18" charset="0"/>
                </a:rPr>
                <a:t>∗1.000−(𝑁ú𝑚𝑒𝑟𝑜 𝑑𝑒 ℎ𝑜𝑚𝑏𝑟𝑒𝑠 𝑎𝑛𝑎𝑙𝑓𝑎𝑏𝑒𝑡𝑎𝑠 𝑒𝑛𝑡𝑟𝑒 𝑙𝑜𝑠 6 𝑦 15 𝑎ñ𝑜𝑠)/(𝑇𝑜𝑡𝑎𝑙 𝑑𝑒 ℎ𝑜𝑚𝑏𝑟𝑒𝑠 𝑒𝑛𝑡𝑟𝑒 𝑙𝑜𝑠 6 𝑦 15 𝑎ñ𝑜𝑠)∗1.000</a:t>
              </a:r>
              <a:r>
                <a:rPr lang="es-CO" sz="900" b="0" i="0">
                  <a:latin typeface="Cambria Math" panose="02040503050406030204" pitchFamily="18" charset="0"/>
                </a:rPr>
                <a:t>)/(</a:t>
              </a:r>
              <a:r>
                <a:rPr lang="es-CO" sz="900" i="0">
                  <a:latin typeface="Cambria Math" panose="02040503050406030204" pitchFamily="18" charset="0"/>
                </a:rPr>
                <a:t> </a:t>
              </a:r>
              <a:r>
                <a:rPr lang="es-ES" sz="900" b="0" i="0">
                  <a:solidFill>
                    <a:schemeClr val="tx1"/>
                  </a:solidFill>
                  <a:effectLst/>
                  <a:latin typeface="Cambria Math" panose="02040503050406030204" pitchFamily="18" charset="0"/>
                  <a:ea typeface="+mn-ea"/>
                  <a:cs typeface="+mn-cs"/>
                </a:rPr>
                <a:t>(𝑁ú𝑚𝑒𝑟𝑜 𝑑𝑒 ℎ𝑜𝑚𝑏𝑟𝑒𝑠 𝑎𝑛𝑎𝑙𝑓𝑎𝑏𝑒𝑡𝑎𝑠 𝑒𝑛𝑡𝑟𝑒 𝑙𝑜𝑠 6 𝑦 15 𝑎ñ𝑜𝑠)/(𝑇𝑜𝑡𝑎𝑙 𝑑𝑒 ℎ𝑜𝑚𝑏𝑟𝑒𝑠 𝑒𝑛𝑡𝑟𝑒 𝑙𝑜𝑠 6 𝑦 15 𝑎ñ𝑜𝑠)∗1.000</a:t>
              </a:r>
              <a:r>
                <a:rPr lang="es-CO" sz="900" b="0" i="0">
                  <a:solidFill>
                    <a:schemeClr val="tx1"/>
                  </a:solidFill>
                  <a:effectLst/>
                  <a:latin typeface="Cambria Math" panose="02040503050406030204" pitchFamily="18" charset="0"/>
                  <a:ea typeface="+mn-ea"/>
                  <a:cs typeface="+mn-cs"/>
                </a:rPr>
                <a:t>)</a:t>
              </a:r>
              <a:endParaRPr lang="es-CO" sz="900"/>
            </a:p>
          </xdr:txBody>
        </xdr:sp>
      </mc:Fallback>
    </mc:AlternateContent>
    <xdr:clientData/>
  </xdr:oneCellAnchor>
  <xdr:twoCellAnchor editAs="oneCell">
    <xdr:from>
      <xdr:col>0</xdr:col>
      <xdr:colOff>0</xdr:colOff>
      <xdr:row>64</xdr:row>
      <xdr:rowOff>27213</xdr:rowOff>
    </xdr:from>
    <xdr:to>
      <xdr:col>13</xdr:col>
      <xdr:colOff>27214</xdr:colOff>
      <xdr:row>71</xdr:row>
      <xdr:rowOff>16006</xdr:rowOff>
    </xdr:to>
    <xdr:pic>
      <xdr:nvPicPr>
        <xdr:cNvPr id="4" name="Imagen 3">
          <a:extLst>
            <a:ext uri="{FF2B5EF4-FFF2-40B4-BE49-F238E27FC236}">
              <a16:creationId xmlns:a16="http://schemas.microsoft.com/office/drawing/2014/main" id="{9451CB2C-1711-457D-9C3C-3CFC7F19EC46}"/>
            </a:ext>
          </a:extLst>
        </xdr:cNvPr>
        <xdr:cNvPicPr>
          <a:picLocks noChangeAspect="1"/>
        </xdr:cNvPicPr>
      </xdr:nvPicPr>
      <xdr:blipFill rotWithShape="1">
        <a:blip xmlns:r="http://schemas.openxmlformats.org/officeDocument/2006/relationships" r:embed="rId1"/>
        <a:srcRect r="1627"/>
        <a:stretch/>
      </xdr:blipFill>
      <xdr:spPr>
        <a:xfrm>
          <a:off x="0" y="14922499"/>
          <a:ext cx="13335000" cy="1258793"/>
        </a:xfrm>
        <a:prstGeom prst="rect">
          <a:avLst/>
        </a:prstGeom>
      </xdr:spPr>
    </xdr:pic>
    <xdr:clientData/>
  </xdr:twoCellAnchor>
  <xdr:twoCellAnchor>
    <xdr:from>
      <xdr:col>0</xdr:col>
      <xdr:colOff>0</xdr:colOff>
      <xdr:row>0</xdr:row>
      <xdr:rowOff>0</xdr:rowOff>
    </xdr:from>
    <xdr:to>
      <xdr:col>13</xdr:col>
      <xdr:colOff>299357</xdr:colOff>
      <xdr:row>13</xdr:row>
      <xdr:rowOff>40821</xdr:rowOff>
    </xdr:to>
    <xdr:grpSp>
      <xdr:nvGrpSpPr>
        <xdr:cNvPr id="2" name="Grupo 1">
          <a:extLst>
            <a:ext uri="{FF2B5EF4-FFF2-40B4-BE49-F238E27FC236}">
              <a16:creationId xmlns:a16="http://schemas.microsoft.com/office/drawing/2014/main" id="{E693C8DA-3A70-492E-91B9-119F7C8B5B2A}"/>
            </a:ext>
          </a:extLst>
        </xdr:cNvPr>
        <xdr:cNvGrpSpPr/>
      </xdr:nvGrpSpPr>
      <xdr:grpSpPr>
        <a:xfrm>
          <a:off x="0" y="0"/>
          <a:ext cx="13598638" cy="2517321"/>
          <a:chOff x="0" y="0"/>
          <a:chExt cx="12845143" cy="2517321"/>
        </a:xfrm>
      </xdr:grpSpPr>
      <xdr:pic>
        <xdr:nvPicPr>
          <xdr:cNvPr id="3" name="Imagen 2">
            <a:extLst>
              <a:ext uri="{FF2B5EF4-FFF2-40B4-BE49-F238E27FC236}">
                <a16:creationId xmlns:a16="http://schemas.microsoft.com/office/drawing/2014/main" id="{7D925011-29A0-5154-2C9B-2FE4BE12B264}"/>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7" name="CuadroTexto 6">
            <a:extLst>
              <a:ext uri="{FF2B5EF4-FFF2-40B4-BE49-F238E27FC236}">
                <a16:creationId xmlns:a16="http://schemas.microsoft.com/office/drawing/2014/main" id="{40CF96BB-82C0-B141-E3FA-3FDF4A4E0361}"/>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0</xdr:colOff>
      <xdr:row>64</xdr:row>
      <xdr:rowOff>32658</xdr:rowOff>
    </xdr:from>
    <xdr:to>
      <xdr:col>12</xdr:col>
      <xdr:colOff>794657</xdr:colOff>
      <xdr:row>71</xdr:row>
      <xdr:rowOff>28708</xdr:rowOff>
    </xdr:to>
    <xdr:pic>
      <xdr:nvPicPr>
        <xdr:cNvPr id="6" name="Imagen 5">
          <a:extLst>
            <a:ext uri="{FF2B5EF4-FFF2-40B4-BE49-F238E27FC236}">
              <a16:creationId xmlns:a16="http://schemas.microsoft.com/office/drawing/2014/main" id="{46728B71-8FCD-4928-AA2A-F51F9C66B80F}"/>
            </a:ext>
          </a:extLst>
        </xdr:cNvPr>
        <xdr:cNvPicPr>
          <a:picLocks noChangeAspect="1"/>
        </xdr:cNvPicPr>
      </xdr:nvPicPr>
      <xdr:blipFill rotWithShape="1">
        <a:blip xmlns:r="http://schemas.openxmlformats.org/officeDocument/2006/relationships" r:embed="rId1"/>
        <a:srcRect r="1627"/>
        <a:stretch/>
      </xdr:blipFill>
      <xdr:spPr>
        <a:xfrm>
          <a:off x="0" y="13520058"/>
          <a:ext cx="13302343" cy="1215250"/>
        </a:xfrm>
        <a:prstGeom prst="rect">
          <a:avLst/>
        </a:prstGeom>
      </xdr:spPr>
    </xdr:pic>
    <xdr:clientData/>
  </xdr:twoCellAnchor>
  <xdr:oneCellAnchor>
    <xdr:from>
      <xdr:col>1</xdr:col>
      <xdr:colOff>498626</xdr:colOff>
      <xdr:row>18</xdr:row>
      <xdr:rowOff>9977</xdr:rowOff>
    </xdr:from>
    <xdr:ext cx="11094065" cy="546753"/>
    <mc:AlternateContent xmlns:mc="http://schemas.openxmlformats.org/markup-compatibility/2006" xmlns:a14="http://schemas.microsoft.com/office/drawing/2010/main">
      <mc:Choice Requires="a14">
        <xdr:sp macro="" textlink="">
          <xdr:nvSpPr>
            <xdr:cNvPr id="7" name="CuadroTexto 6">
              <a:extLst>
                <a:ext uri="{FF2B5EF4-FFF2-40B4-BE49-F238E27FC236}">
                  <a16:creationId xmlns:a16="http://schemas.microsoft.com/office/drawing/2014/main" id="{B53C4DE3-1598-47E7-AAB5-83FAD0FE5261}"/>
                </a:ext>
              </a:extLst>
            </xdr:cNvPr>
            <xdr:cNvSpPr txBox="1"/>
          </xdr:nvSpPr>
          <xdr:spPr>
            <a:xfrm>
              <a:off x="1748782" y="4915352"/>
              <a:ext cx="11094065" cy="5467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900" i="1">
                            <a:latin typeface="Cambria Math" panose="02040503050406030204" pitchFamily="18" charset="0"/>
                          </a:rPr>
                        </m:ctrlPr>
                      </m:fPr>
                      <m:num>
                        <m:f>
                          <m:fPr>
                            <m:ctrlPr>
                              <a:rPr lang="es-CO" sz="900" i="1">
                                <a:latin typeface="Cambria Math" panose="02040503050406030204" pitchFamily="18" charset="0"/>
                              </a:rPr>
                            </m:ctrlPr>
                          </m:fPr>
                          <m:num>
                            <m:r>
                              <a:rPr lang="es-CO" sz="900" i="1">
                                <a:latin typeface="Cambria Math" panose="02040503050406030204" pitchFamily="18" charset="0"/>
                              </a:rPr>
                              <m:t>𝑁</m:t>
                            </m:r>
                            <m:r>
                              <a:rPr lang="es-CO" sz="900" i="1">
                                <a:latin typeface="Cambria Math" panose="02040503050406030204" pitchFamily="18" charset="0"/>
                              </a:rPr>
                              <m:t>ú</m:t>
                            </m:r>
                            <m:r>
                              <a:rPr lang="es-CO" sz="900" i="1">
                                <a:latin typeface="Cambria Math" panose="02040503050406030204" pitchFamily="18" charset="0"/>
                              </a:rPr>
                              <m:t>𝑚𝑒𝑟𝑜</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𝑚𝑢𝑗𝑒𝑟𝑒𝑠</m:t>
                            </m:r>
                            <m:r>
                              <a:rPr lang="es-CO" sz="900" i="1">
                                <a:latin typeface="Cambria Math" panose="02040503050406030204" pitchFamily="18" charset="0"/>
                              </a:rPr>
                              <m:t> </m:t>
                            </m:r>
                            <m:r>
                              <a:rPr lang="es-CO" sz="900" i="1">
                                <a:latin typeface="Cambria Math" panose="02040503050406030204" pitchFamily="18" charset="0"/>
                              </a:rPr>
                              <m:t>𝑞𝑢𝑒</m:t>
                            </m:r>
                            <m:r>
                              <a:rPr lang="es-CO" sz="900" i="1">
                                <a:latin typeface="Cambria Math" panose="02040503050406030204" pitchFamily="18" charset="0"/>
                              </a:rPr>
                              <m:t> </m:t>
                            </m:r>
                            <m:r>
                              <a:rPr lang="es-CO" sz="900" i="1">
                                <a:latin typeface="Cambria Math" panose="02040503050406030204" pitchFamily="18" charset="0"/>
                              </a:rPr>
                              <m:t>𝑓𝑖𝑛𝑎𝑙𝑖𝑧𝑎𝑟𝑜𝑛</m:t>
                            </m:r>
                            <m:r>
                              <a:rPr lang="es-CO" sz="900" i="1">
                                <a:latin typeface="Cambria Math" panose="02040503050406030204" pitchFamily="18" charset="0"/>
                              </a:rPr>
                              <m:t> </m:t>
                            </m:r>
                            <m:r>
                              <a:rPr lang="es-CO" sz="900" i="1">
                                <a:latin typeface="Cambria Math" panose="02040503050406030204" pitchFamily="18" charset="0"/>
                              </a:rPr>
                              <m:t>𝑝𝑟𝑖𝑚𝑎𝑟𝑖𝑎</m:t>
                            </m:r>
                          </m:num>
                          <m:den>
                            <m:r>
                              <a:rPr lang="es-CO" sz="900" i="1">
                                <a:latin typeface="Cambria Math" panose="02040503050406030204" pitchFamily="18" charset="0"/>
                              </a:rPr>
                              <m:t>𝑇𝑜𝑡𝑎𝑙</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𝑚𝑢𝑗𝑒𝑟𝑒𝑠</m:t>
                            </m:r>
                            <m:r>
                              <a:rPr lang="es-CO" sz="900" i="1">
                                <a:latin typeface="Cambria Math" panose="02040503050406030204" pitchFamily="18" charset="0"/>
                              </a:rPr>
                              <m:t>  </m:t>
                            </m:r>
                            <m:r>
                              <a:rPr lang="es-ES" sz="900" b="0" i="1">
                                <a:latin typeface="Cambria Math" panose="02040503050406030204" pitchFamily="18" charset="0"/>
                              </a:rPr>
                              <m:t>𝑒𝑛</m:t>
                            </m:r>
                            <m:r>
                              <a:rPr lang="es-ES" sz="900" b="0" i="1">
                                <a:latin typeface="Cambria Math" panose="02040503050406030204" pitchFamily="18" charset="0"/>
                              </a:rPr>
                              <m:t> </m:t>
                            </m:r>
                            <m:r>
                              <a:rPr lang="es-ES" sz="900" b="0" i="1">
                                <a:latin typeface="Cambria Math" panose="02040503050406030204" pitchFamily="18" charset="0"/>
                              </a:rPr>
                              <m:t>𝑒𝑑𝑎𝑑</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𝑡𝑟𝑎𝑏𝑎𝑗𝑎𝑟</m:t>
                            </m:r>
                          </m:den>
                        </m:f>
                        <m:r>
                          <a:rPr lang="es-ES" sz="900" b="0" i="1">
                            <a:latin typeface="Cambria Math" panose="02040503050406030204" pitchFamily="18" charset="0"/>
                          </a:rPr>
                          <m:t>−</m:t>
                        </m:r>
                        <m:f>
                          <m:fPr>
                            <m:ctrlPr>
                              <a:rPr lang="es-ES" sz="900" b="0" i="1">
                                <a:latin typeface="Cambria Math" panose="02040503050406030204" pitchFamily="18" charset="0"/>
                              </a:rPr>
                            </m:ctrlPr>
                          </m:fPr>
                          <m:num>
                            <m:r>
                              <a:rPr lang="es-ES" sz="900" b="0" i="1">
                                <a:latin typeface="Cambria Math" panose="02040503050406030204" pitchFamily="18" charset="0"/>
                              </a:rPr>
                              <m:t>𝑁</m:t>
                            </m:r>
                            <m:r>
                              <a:rPr lang="es-ES" sz="900" b="0" i="1">
                                <a:latin typeface="Cambria Math" panose="02040503050406030204" pitchFamily="18" charset="0"/>
                              </a:rPr>
                              <m:t>ú</m:t>
                            </m:r>
                            <m:r>
                              <a:rPr lang="es-ES" sz="900" b="0" i="1">
                                <a:latin typeface="Cambria Math" panose="02040503050406030204" pitchFamily="18" charset="0"/>
                              </a:rPr>
                              <m:t>𝑚𝑒𝑟𝑜</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r>
                              <a:rPr lang="es-ES" sz="900" b="0" i="1">
                                <a:latin typeface="Cambria Math" panose="02040503050406030204" pitchFamily="18" charset="0"/>
                              </a:rPr>
                              <m:t> </m:t>
                            </m:r>
                            <m:r>
                              <a:rPr lang="es-ES" sz="900" b="0" i="1">
                                <a:latin typeface="Cambria Math" panose="02040503050406030204" pitchFamily="18" charset="0"/>
                              </a:rPr>
                              <m:t>𝑞𝑢𝑒</m:t>
                            </m:r>
                            <m:r>
                              <a:rPr lang="es-ES" sz="900" b="0" i="1">
                                <a:latin typeface="Cambria Math" panose="02040503050406030204" pitchFamily="18" charset="0"/>
                              </a:rPr>
                              <m:t> </m:t>
                            </m:r>
                            <m:r>
                              <a:rPr lang="es-ES" sz="900" b="0" i="1">
                                <a:latin typeface="Cambria Math" panose="02040503050406030204" pitchFamily="18" charset="0"/>
                              </a:rPr>
                              <m:t>𝑓𝑖𝑛𝑎𝑙𝑖𝑧𝑎𝑟𝑜𝑛</m:t>
                            </m:r>
                            <m:r>
                              <a:rPr lang="es-ES" sz="900" b="0" i="1">
                                <a:latin typeface="Cambria Math" panose="02040503050406030204" pitchFamily="18" charset="0"/>
                              </a:rPr>
                              <m:t> </m:t>
                            </m:r>
                            <m:r>
                              <a:rPr lang="es-ES" sz="900" b="0" i="1">
                                <a:latin typeface="Cambria Math" panose="02040503050406030204" pitchFamily="18" charset="0"/>
                              </a:rPr>
                              <m:t>𝑝𝑟𝑖𝑚𝑎𝑟𝑖𝑎</m:t>
                            </m:r>
                          </m:num>
                          <m:den>
                            <m:r>
                              <a:rPr lang="es-ES" sz="900" b="0" i="1">
                                <a:latin typeface="Cambria Math" panose="02040503050406030204" pitchFamily="18" charset="0"/>
                              </a:rPr>
                              <m:t>𝑇𝑜𝑡𝑎𝑙</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r>
                              <a:rPr lang="es-ES" sz="900" b="0" i="1">
                                <a:latin typeface="Cambria Math" panose="02040503050406030204" pitchFamily="18" charset="0"/>
                              </a:rPr>
                              <m:t> </m:t>
                            </m:r>
                            <m:r>
                              <a:rPr lang="es-ES" sz="900" b="0" i="1">
                                <a:latin typeface="Cambria Math" panose="02040503050406030204" pitchFamily="18" charset="0"/>
                              </a:rPr>
                              <m:t>𝑒𝑛</m:t>
                            </m:r>
                            <m:r>
                              <a:rPr lang="es-ES" sz="900" b="0" i="1">
                                <a:latin typeface="Cambria Math" panose="02040503050406030204" pitchFamily="18" charset="0"/>
                              </a:rPr>
                              <m:t> </m:t>
                            </m:r>
                            <m:r>
                              <a:rPr lang="es-ES" sz="900" b="0" i="1">
                                <a:latin typeface="Cambria Math" panose="02040503050406030204" pitchFamily="18" charset="0"/>
                              </a:rPr>
                              <m:t>𝑒𝑑𝑎𝑑</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𝑡𝑟𝑎𝑏𝑎𝑗𝑎𝑟</m:t>
                            </m:r>
                          </m:den>
                        </m:f>
                      </m:num>
                      <m:den>
                        <m:r>
                          <a:rPr lang="es-CO" sz="900" i="1">
                            <a:latin typeface="Cambria Math" panose="02040503050406030204" pitchFamily="18" charset="0"/>
                          </a:rPr>
                          <m:t> </m:t>
                        </m:r>
                        <m:f>
                          <m:fPr>
                            <m:ctrlPr>
                              <a:rPr lang="es-ES" sz="900" b="0" i="1">
                                <a:solidFill>
                                  <a:schemeClr val="tx1"/>
                                </a:solidFill>
                                <a:effectLst/>
                                <a:latin typeface="Cambria Math" panose="02040503050406030204" pitchFamily="18" charset="0"/>
                                <a:ea typeface="+mn-ea"/>
                                <a:cs typeface="+mn-cs"/>
                              </a:rPr>
                            </m:ctrlPr>
                          </m:fPr>
                          <m:num>
                            <m:r>
                              <a:rPr lang="es-ES" sz="900" b="0" i="1">
                                <a:solidFill>
                                  <a:schemeClr val="tx1"/>
                                </a:solidFill>
                                <a:effectLst/>
                                <a:latin typeface="Cambria Math" panose="02040503050406030204" pitchFamily="18" charset="0"/>
                                <a:ea typeface="+mn-ea"/>
                                <a:cs typeface="+mn-cs"/>
                              </a:rPr>
                              <m:t>𝑁</m:t>
                            </m:r>
                            <m:r>
                              <a:rPr lang="es-ES" sz="900" b="0" i="1">
                                <a:solidFill>
                                  <a:schemeClr val="tx1"/>
                                </a:solidFill>
                                <a:effectLst/>
                                <a:latin typeface="Cambria Math" panose="02040503050406030204" pitchFamily="18" charset="0"/>
                                <a:ea typeface="+mn-ea"/>
                                <a:cs typeface="+mn-cs"/>
                              </a:rPr>
                              <m:t>ú</m:t>
                            </m:r>
                            <m:r>
                              <a:rPr lang="es-ES" sz="900" b="0" i="1">
                                <a:solidFill>
                                  <a:schemeClr val="tx1"/>
                                </a:solidFill>
                                <a:effectLst/>
                                <a:latin typeface="Cambria Math" panose="02040503050406030204" pitchFamily="18" charset="0"/>
                                <a:ea typeface="+mn-ea"/>
                                <a:cs typeface="+mn-cs"/>
                              </a:rPr>
                              <m:t>𝑚𝑒𝑟𝑜</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h𝑜𝑚𝑏𝑟𝑒𝑠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𝑞𝑢𝑒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𝑓𝑖𝑛𝑎𝑙𝑖𝑧𝑎𝑟𝑜𝑛</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𝑝𝑟𝑖𝑚𝑎𝑟𝑖𝑎</m:t>
                            </m:r>
                          </m:num>
                          <m:den>
                            <m:r>
                              <a:rPr lang="es-ES" sz="1100" b="0" i="1">
                                <a:solidFill>
                                  <a:schemeClr val="tx1"/>
                                </a:solidFill>
                                <a:effectLst/>
                                <a:latin typeface="Cambria Math" panose="02040503050406030204" pitchFamily="18" charset="0"/>
                                <a:ea typeface="+mn-ea"/>
                                <a:cs typeface="+mn-cs"/>
                              </a:rPr>
                              <m:t>𝑇𝑜𝑡𝑎𝑙</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𝑑𝑒</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h𝑜𝑚𝑏𝑟𝑒𝑠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𝑒𝑛</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𝑒𝑑𝑎𝑑</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𝑑𝑒</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𝑡𝑟𝑎𝑏𝑎𝑗𝑎𝑟</m:t>
                            </m:r>
                          </m:den>
                        </m:f>
                      </m:den>
                    </m:f>
                  </m:oMath>
                </m:oMathPara>
              </a14:m>
              <a:endParaRPr lang="es-CO" sz="900"/>
            </a:p>
          </xdr:txBody>
        </xdr:sp>
      </mc:Choice>
      <mc:Fallback xmlns="">
        <xdr:sp macro="" textlink="">
          <xdr:nvSpPr>
            <xdr:cNvPr id="7" name="CuadroTexto 6">
              <a:extLst>
                <a:ext uri="{FF2B5EF4-FFF2-40B4-BE49-F238E27FC236}">
                  <a16:creationId xmlns:a16="http://schemas.microsoft.com/office/drawing/2014/main" id="{B53C4DE3-1598-47E7-AAB5-83FAD0FE5261}"/>
                </a:ext>
              </a:extLst>
            </xdr:cNvPr>
            <xdr:cNvSpPr txBox="1"/>
          </xdr:nvSpPr>
          <xdr:spPr>
            <a:xfrm>
              <a:off x="1748782" y="4915352"/>
              <a:ext cx="11094065" cy="5467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900" i="0">
                  <a:latin typeface="Cambria Math" panose="02040503050406030204" pitchFamily="18" charset="0"/>
                </a:rPr>
                <a:t>((𝑁ú𝑚𝑒𝑟𝑜 𝑑𝑒 𝑚𝑢𝑗𝑒𝑟𝑒𝑠 𝑞𝑢𝑒 𝑓𝑖𝑛𝑎𝑙𝑖𝑧𝑎𝑟𝑜𝑛 𝑝𝑟𝑖𝑚𝑎𝑟𝑖𝑎)/(𝑇𝑜𝑡𝑎𝑙 𝑑𝑒 𝑚𝑢𝑗𝑒𝑟𝑒𝑠  </a:t>
              </a:r>
              <a:r>
                <a:rPr lang="es-ES" sz="900" b="0" i="0">
                  <a:latin typeface="Cambria Math" panose="02040503050406030204" pitchFamily="18" charset="0"/>
                </a:rPr>
                <a:t>𝑒𝑛 𝑒𝑑𝑎𝑑 𝑑𝑒 𝑡𝑟𝑎𝑏𝑎𝑗𝑎𝑟</a:t>
              </a:r>
              <a:r>
                <a:rPr lang="es-CO" sz="900" b="0" i="0">
                  <a:latin typeface="Cambria Math" panose="02040503050406030204" pitchFamily="18" charset="0"/>
                </a:rPr>
                <a:t>)</a:t>
              </a:r>
              <a:r>
                <a:rPr lang="es-ES" sz="900" b="0" i="0">
                  <a:latin typeface="Cambria Math" panose="02040503050406030204" pitchFamily="18" charset="0"/>
                </a:rPr>
                <a:t>−(𝑁ú𝑚𝑒𝑟𝑜 𝑑𝑒 ℎ𝑜𝑚𝑏𝑟𝑒𝑠 𝑞𝑢𝑒 𝑓𝑖𝑛𝑎𝑙𝑖𝑧𝑎𝑟𝑜𝑛 𝑝𝑟𝑖𝑚𝑎𝑟𝑖𝑎)/(𝑇𝑜𝑡𝑎𝑙 𝑑𝑒 ℎ𝑜𝑚𝑏𝑟𝑒𝑠 𝑒𝑛 𝑒𝑑𝑎𝑑 𝑑𝑒 𝑡𝑟𝑎𝑏𝑎𝑗𝑎𝑟)</a:t>
              </a:r>
              <a:r>
                <a:rPr lang="es-CO" sz="900" b="0" i="0">
                  <a:latin typeface="Cambria Math" panose="02040503050406030204" pitchFamily="18" charset="0"/>
                </a:rPr>
                <a:t>)/(</a:t>
              </a:r>
              <a:r>
                <a:rPr lang="es-CO" sz="900" i="0">
                  <a:latin typeface="Cambria Math" panose="02040503050406030204" pitchFamily="18" charset="0"/>
                </a:rPr>
                <a:t> </a:t>
              </a:r>
              <a:r>
                <a:rPr lang="es-ES" sz="900" b="0" i="0">
                  <a:solidFill>
                    <a:schemeClr val="tx1"/>
                  </a:solidFill>
                  <a:effectLst/>
                  <a:latin typeface="Cambria Math" panose="02040503050406030204" pitchFamily="18" charset="0"/>
                  <a:ea typeface="+mn-ea"/>
                  <a:cs typeface="+mn-cs"/>
                </a:rPr>
                <a:t>(𝑁ú𝑚𝑒𝑟𝑜 𝑑𝑒 ℎ𝑜𝑚𝑏𝑟𝑒𝑠 𝑞𝑢𝑒 𝑓𝑖𝑛𝑎𝑙𝑖𝑧𝑎𝑟𝑜𝑛 𝑝𝑟𝑖𝑚𝑎𝑟𝑖𝑎)/(</a:t>
              </a:r>
              <a:r>
                <a:rPr lang="es-ES" sz="1100" b="0" i="0">
                  <a:solidFill>
                    <a:schemeClr val="tx1"/>
                  </a:solidFill>
                  <a:effectLst/>
                  <a:latin typeface="+mn-lt"/>
                  <a:ea typeface="+mn-ea"/>
                  <a:cs typeface="+mn-cs"/>
                </a:rPr>
                <a:t>𝑇𝑜𝑡𝑎𝑙 𝑑𝑒 ℎ𝑜𝑚𝑏𝑟𝑒𝑠 𝑒𝑛 𝑒𝑑𝑎𝑑 𝑑𝑒 𝑡𝑟𝑎𝑏𝑎𝑗𝑎𝑟</a:t>
              </a:r>
              <a:r>
                <a:rPr lang="es-ES" sz="900" b="0" i="0">
                  <a:solidFill>
                    <a:schemeClr val="tx1"/>
                  </a:solidFill>
                  <a:effectLst/>
                  <a:latin typeface="Cambria Math" panose="02040503050406030204" pitchFamily="18" charset="0"/>
                  <a:ea typeface="+mn-ea"/>
                  <a:cs typeface="+mn-cs"/>
                </a:rPr>
                <a:t>)</a:t>
              </a:r>
              <a:r>
                <a:rPr lang="es-CO" sz="900" b="0" i="0">
                  <a:solidFill>
                    <a:schemeClr val="tx1"/>
                  </a:solidFill>
                  <a:effectLst/>
                  <a:latin typeface="Cambria Math" panose="02040503050406030204" pitchFamily="18" charset="0"/>
                  <a:ea typeface="+mn-ea"/>
                  <a:cs typeface="+mn-cs"/>
                </a:rPr>
                <a:t>)</a:t>
              </a:r>
              <a:endParaRPr lang="es-CO" sz="900"/>
            </a:p>
          </xdr:txBody>
        </xdr:sp>
      </mc:Fallback>
    </mc:AlternateContent>
    <xdr:clientData/>
  </xdr:oneCellAnchor>
  <xdr:twoCellAnchor>
    <xdr:from>
      <xdr:col>0</xdr:col>
      <xdr:colOff>0</xdr:colOff>
      <xdr:row>0</xdr:row>
      <xdr:rowOff>0</xdr:rowOff>
    </xdr:from>
    <xdr:to>
      <xdr:col>13</xdr:col>
      <xdr:colOff>299357</xdr:colOff>
      <xdr:row>13</xdr:row>
      <xdr:rowOff>40821</xdr:rowOff>
    </xdr:to>
    <xdr:grpSp>
      <xdr:nvGrpSpPr>
        <xdr:cNvPr id="2" name="Grupo 1">
          <a:extLst>
            <a:ext uri="{FF2B5EF4-FFF2-40B4-BE49-F238E27FC236}">
              <a16:creationId xmlns:a16="http://schemas.microsoft.com/office/drawing/2014/main" id="{F9BCA59D-E184-4133-B555-879FD905409B}"/>
            </a:ext>
          </a:extLst>
        </xdr:cNvPr>
        <xdr:cNvGrpSpPr/>
      </xdr:nvGrpSpPr>
      <xdr:grpSpPr>
        <a:xfrm>
          <a:off x="0" y="0"/>
          <a:ext cx="13622451" cy="2517321"/>
          <a:chOff x="0" y="0"/>
          <a:chExt cx="12845143" cy="2517321"/>
        </a:xfrm>
      </xdr:grpSpPr>
      <xdr:pic>
        <xdr:nvPicPr>
          <xdr:cNvPr id="3" name="Imagen 2">
            <a:extLst>
              <a:ext uri="{FF2B5EF4-FFF2-40B4-BE49-F238E27FC236}">
                <a16:creationId xmlns:a16="http://schemas.microsoft.com/office/drawing/2014/main" id="{6698C087-CC0B-6275-1450-ED211AECDD1E}"/>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5" name="CuadroTexto 4">
            <a:extLst>
              <a:ext uri="{FF2B5EF4-FFF2-40B4-BE49-F238E27FC236}">
                <a16:creationId xmlns:a16="http://schemas.microsoft.com/office/drawing/2014/main" id="{7976B92A-6109-2027-DCCF-298AD3774E5B}"/>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drawings/drawing16.xml><?xml version="1.0" encoding="utf-8"?>
<xdr:wsDr xmlns:xdr="http://schemas.openxmlformats.org/drawingml/2006/spreadsheetDrawing" xmlns:a="http://schemas.openxmlformats.org/drawingml/2006/main">
  <xdr:oneCellAnchor>
    <xdr:from>
      <xdr:col>1</xdr:col>
      <xdr:colOff>460619</xdr:colOff>
      <xdr:row>18</xdr:row>
      <xdr:rowOff>33651</xdr:rowOff>
    </xdr:from>
    <xdr:ext cx="11094065" cy="570221"/>
    <mc:AlternateContent xmlns:mc="http://schemas.openxmlformats.org/markup-compatibility/2006" xmlns:a14="http://schemas.microsoft.com/office/drawing/2010/main">
      <mc:Choice Requires="a14">
        <xdr:sp macro="" textlink="">
          <xdr:nvSpPr>
            <xdr:cNvPr id="5" name="CuadroTexto 4">
              <a:extLst>
                <a:ext uri="{FF2B5EF4-FFF2-40B4-BE49-F238E27FC236}">
                  <a16:creationId xmlns:a16="http://schemas.microsoft.com/office/drawing/2014/main" id="{179DBAB6-A092-4B97-B359-3AF7BEDC9535}"/>
                </a:ext>
              </a:extLst>
            </xdr:cNvPr>
            <xdr:cNvSpPr txBox="1"/>
          </xdr:nvSpPr>
          <xdr:spPr>
            <a:xfrm>
              <a:off x="1615525" y="4939026"/>
              <a:ext cx="11094065" cy="57022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900" i="1">
                            <a:latin typeface="Cambria Math" panose="02040503050406030204" pitchFamily="18" charset="0"/>
                          </a:rPr>
                        </m:ctrlPr>
                      </m:fPr>
                      <m:num>
                        <m:f>
                          <m:fPr>
                            <m:ctrlPr>
                              <a:rPr lang="es-CO" sz="900" i="1">
                                <a:latin typeface="Cambria Math" panose="02040503050406030204" pitchFamily="18" charset="0"/>
                              </a:rPr>
                            </m:ctrlPr>
                          </m:fPr>
                          <m:num>
                            <m:r>
                              <a:rPr lang="es-CO" sz="900" i="1">
                                <a:latin typeface="Cambria Math" panose="02040503050406030204" pitchFamily="18" charset="0"/>
                              </a:rPr>
                              <m:t>𝑁</m:t>
                            </m:r>
                            <m:r>
                              <a:rPr lang="es-CO" sz="900" i="1">
                                <a:latin typeface="Cambria Math" panose="02040503050406030204" pitchFamily="18" charset="0"/>
                              </a:rPr>
                              <m:t>ú</m:t>
                            </m:r>
                            <m:r>
                              <a:rPr lang="es-CO" sz="900" i="1">
                                <a:latin typeface="Cambria Math" panose="02040503050406030204" pitchFamily="18" charset="0"/>
                              </a:rPr>
                              <m:t>𝑚𝑒𝑟𝑜</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𝑚𝑢𝑗𝑒𝑟𝑒𝑠</m:t>
                            </m:r>
                            <m:r>
                              <a:rPr lang="es-CO" sz="900" i="1">
                                <a:latin typeface="Cambria Math" panose="02040503050406030204" pitchFamily="18" charset="0"/>
                              </a:rPr>
                              <m:t> </m:t>
                            </m:r>
                            <m:r>
                              <a:rPr lang="es-CO" sz="900" i="1">
                                <a:latin typeface="Cambria Math" panose="02040503050406030204" pitchFamily="18" charset="0"/>
                              </a:rPr>
                              <m:t>𝑞𝑢𝑒</m:t>
                            </m:r>
                            <m:r>
                              <a:rPr lang="es-CO" sz="900" i="1">
                                <a:latin typeface="Cambria Math" panose="02040503050406030204" pitchFamily="18" charset="0"/>
                              </a:rPr>
                              <m:t> </m:t>
                            </m:r>
                            <m:r>
                              <a:rPr lang="es-CO" sz="900" i="1">
                                <a:latin typeface="Cambria Math" panose="02040503050406030204" pitchFamily="18" charset="0"/>
                              </a:rPr>
                              <m:t>𝑓𝑖𝑛𝑎𝑙𝑖𝑧𝑎𝑟𝑜𝑛</m:t>
                            </m:r>
                            <m:r>
                              <a:rPr lang="es-CO" sz="900" i="1">
                                <a:latin typeface="Cambria Math" panose="02040503050406030204" pitchFamily="18" charset="0"/>
                              </a:rPr>
                              <m:t> </m:t>
                            </m:r>
                            <m:r>
                              <a:rPr lang="es-ES" sz="900" b="0" i="1">
                                <a:latin typeface="Cambria Math" panose="02040503050406030204" pitchFamily="18" charset="0"/>
                              </a:rPr>
                              <m:t>𝑠𝑒𝑐𝑢𝑛𝑑𝑎𝑟𝑖𝑎</m:t>
                            </m:r>
                          </m:num>
                          <m:den>
                            <m:r>
                              <a:rPr lang="es-CO" sz="1100" i="1">
                                <a:solidFill>
                                  <a:schemeClr val="tx1"/>
                                </a:solidFill>
                                <a:effectLst/>
                                <a:latin typeface="Cambria Math" panose="02040503050406030204" pitchFamily="18" charset="0"/>
                                <a:ea typeface="+mn-ea"/>
                                <a:cs typeface="+mn-cs"/>
                              </a:rPr>
                              <m:t>𝑇𝑜𝑡𝑎𝑙</m:t>
                            </m:r>
                            <m:r>
                              <a:rPr lang="es-CO" sz="1100" i="1">
                                <a:solidFill>
                                  <a:schemeClr val="tx1"/>
                                </a:solidFill>
                                <a:effectLst/>
                                <a:latin typeface="Cambria Math" panose="02040503050406030204" pitchFamily="18" charset="0"/>
                                <a:ea typeface="+mn-ea"/>
                                <a:cs typeface="+mn-cs"/>
                              </a:rPr>
                              <m:t> </m:t>
                            </m:r>
                            <m:r>
                              <a:rPr lang="es-CO" sz="1100" i="1">
                                <a:solidFill>
                                  <a:schemeClr val="tx1"/>
                                </a:solidFill>
                                <a:effectLst/>
                                <a:latin typeface="Cambria Math" panose="02040503050406030204" pitchFamily="18" charset="0"/>
                                <a:ea typeface="+mn-ea"/>
                                <a:cs typeface="+mn-cs"/>
                              </a:rPr>
                              <m:t>𝑑𝑒</m:t>
                            </m:r>
                            <m:r>
                              <a:rPr lang="es-CO" sz="1100" i="1">
                                <a:solidFill>
                                  <a:schemeClr val="tx1"/>
                                </a:solidFill>
                                <a:effectLst/>
                                <a:latin typeface="Cambria Math" panose="02040503050406030204" pitchFamily="18" charset="0"/>
                                <a:ea typeface="+mn-ea"/>
                                <a:cs typeface="+mn-cs"/>
                              </a:rPr>
                              <m:t> </m:t>
                            </m:r>
                            <m:r>
                              <a:rPr lang="es-CO" sz="1100" i="1">
                                <a:solidFill>
                                  <a:schemeClr val="tx1"/>
                                </a:solidFill>
                                <a:effectLst/>
                                <a:latin typeface="Cambria Math" panose="02040503050406030204" pitchFamily="18" charset="0"/>
                                <a:ea typeface="+mn-ea"/>
                                <a:cs typeface="+mn-cs"/>
                              </a:rPr>
                              <m:t>𝑚𝑢𝑗𝑒𝑟𝑒𝑠</m:t>
                            </m:r>
                            <m:r>
                              <a:rPr lang="es-CO" sz="110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𝑒𝑛</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𝑒𝑑𝑎𝑑</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𝑑𝑒</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𝑡𝑟𝑎𝑏𝑎𝑗𝑎𝑟</m:t>
                            </m:r>
                          </m:den>
                        </m:f>
                        <m:r>
                          <a:rPr lang="es-ES" sz="900" b="0" i="1">
                            <a:latin typeface="Cambria Math" panose="02040503050406030204" pitchFamily="18" charset="0"/>
                          </a:rPr>
                          <m:t>−</m:t>
                        </m:r>
                        <m:f>
                          <m:fPr>
                            <m:ctrlPr>
                              <a:rPr lang="es-ES" sz="900" b="0" i="1">
                                <a:latin typeface="Cambria Math" panose="02040503050406030204" pitchFamily="18" charset="0"/>
                              </a:rPr>
                            </m:ctrlPr>
                          </m:fPr>
                          <m:num>
                            <m:r>
                              <a:rPr lang="es-ES" sz="900" b="0" i="1">
                                <a:latin typeface="Cambria Math" panose="02040503050406030204" pitchFamily="18" charset="0"/>
                              </a:rPr>
                              <m:t>𝑁</m:t>
                            </m:r>
                            <m:r>
                              <a:rPr lang="es-ES" sz="900" b="0" i="1">
                                <a:latin typeface="Cambria Math" panose="02040503050406030204" pitchFamily="18" charset="0"/>
                              </a:rPr>
                              <m:t>ú</m:t>
                            </m:r>
                            <m:r>
                              <a:rPr lang="es-ES" sz="900" b="0" i="1">
                                <a:latin typeface="Cambria Math" panose="02040503050406030204" pitchFamily="18" charset="0"/>
                              </a:rPr>
                              <m:t>𝑚𝑒𝑟𝑜</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r>
                              <a:rPr lang="es-ES" sz="900" b="0" i="1">
                                <a:latin typeface="Cambria Math" panose="02040503050406030204" pitchFamily="18" charset="0"/>
                              </a:rPr>
                              <m:t> </m:t>
                            </m:r>
                            <m:r>
                              <a:rPr lang="es-ES" sz="900" b="0" i="1">
                                <a:latin typeface="Cambria Math" panose="02040503050406030204" pitchFamily="18" charset="0"/>
                              </a:rPr>
                              <m:t>𝑞𝑢𝑒</m:t>
                            </m:r>
                            <m:r>
                              <a:rPr lang="es-ES" sz="900" b="0" i="1">
                                <a:latin typeface="Cambria Math" panose="02040503050406030204" pitchFamily="18" charset="0"/>
                              </a:rPr>
                              <m:t> </m:t>
                            </m:r>
                            <m:r>
                              <a:rPr lang="es-ES" sz="900" b="0" i="1">
                                <a:latin typeface="Cambria Math" panose="02040503050406030204" pitchFamily="18" charset="0"/>
                              </a:rPr>
                              <m:t>𝑓𝑖𝑛𝑎𝑙𝑖𝑧𝑎𝑟𝑜𝑛</m:t>
                            </m:r>
                            <m:r>
                              <a:rPr lang="es-ES" sz="900" b="0" i="1">
                                <a:latin typeface="Cambria Math" panose="02040503050406030204" pitchFamily="18" charset="0"/>
                              </a:rPr>
                              <m:t> </m:t>
                            </m:r>
                            <m:r>
                              <a:rPr lang="es-ES" sz="900" b="0" i="1">
                                <a:latin typeface="Cambria Math" panose="02040503050406030204" pitchFamily="18" charset="0"/>
                              </a:rPr>
                              <m:t>𝑠𝑒𝑐𝑢𝑛𝑑𝑎𝑟𝑖𝑎</m:t>
                            </m:r>
                          </m:num>
                          <m:den>
                            <m:r>
                              <a:rPr lang="es-ES" sz="1100" b="0" i="1">
                                <a:solidFill>
                                  <a:schemeClr val="tx1"/>
                                </a:solidFill>
                                <a:effectLst/>
                                <a:latin typeface="Cambria Math" panose="02040503050406030204" pitchFamily="18" charset="0"/>
                                <a:ea typeface="+mn-ea"/>
                                <a:cs typeface="+mn-cs"/>
                              </a:rPr>
                              <m:t>𝑇𝑜𝑡𝑎𝑙</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𝑑𝑒</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h𝑜𝑚𝑏𝑟𝑒𝑠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𝑒𝑛</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𝑒𝑑𝑎𝑑</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𝑑𝑒</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𝑡𝑟𝑎𝑏𝑎𝑗𝑎𝑟</m:t>
                            </m:r>
                          </m:den>
                        </m:f>
                      </m:num>
                      <m:den>
                        <m:r>
                          <a:rPr lang="es-CO" sz="900" i="1">
                            <a:latin typeface="Cambria Math" panose="02040503050406030204" pitchFamily="18" charset="0"/>
                          </a:rPr>
                          <m:t> </m:t>
                        </m:r>
                        <m:f>
                          <m:fPr>
                            <m:ctrlPr>
                              <a:rPr lang="es-ES" sz="900" b="0" i="1">
                                <a:solidFill>
                                  <a:schemeClr val="tx1"/>
                                </a:solidFill>
                                <a:effectLst/>
                                <a:latin typeface="Cambria Math" panose="02040503050406030204" pitchFamily="18" charset="0"/>
                                <a:ea typeface="+mn-ea"/>
                                <a:cs typeface="+mn-cs"/>
                              </a:rPr>
                            </m:ctrlPr>
                          </m:fPr>
                          <m:num>
                            <m:r>
                              <a:rPr lang="es-ES" sz="900" b="0" i="1">
                                <a:solidFill>
                                  <a:schemeClr val="tx1"/>
                                </a:solidFill>
                                <a:effectLst/>
                                <a:latin typeface="Cambria Math" panose="02040503050406030204" pitchFamily="18" charset="0"/>
                                <a:ea typeface="+mn-ea"/>
                                <a:cs typeface="+mn-cs"/>
                              </a:rPr>
                              <m:t>𝑁</m:t>
                            </m:r>
                            <m:r>
                              <a:rPr lang="es-ES" sz="900" b="0" i="1">
                                <a:solidFill>
                                  <a:schemeClr val="tx1"/>
                                </a:solidFill>
                                <a:effectLst/>
                                <a:latin typeface="Cambria Math" panose="02040503050406030204" pitchFamily="18" charset="0"/>
                                <a:ea typeface="+mn-ea"/>
                                <a:cs typeface="+mn-cs"/>
                              </a:rPr>
                              <m:t>ú</m:t>
                            </m:r>
                            <m:r>
                              <a:rPr lang="es-ES" sz="900" b="0" i="1">
                                <a:solidFill>
                                  <a:schemeClr val="tx1"/>
                                </a:solidFill>
                                <a:effectLst/>
                                <a:latin typeface="Cambria Math" panose="02040503050406030204" pitchFamily="18" charset="0"/>
                                <a:ea typeface="+mn-ea"/>
                                <a:cs typeface="+mn-cs"/>
                              </a:rPr>
                              <m:t>𝑚𝑒𝑟𝑜</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h𝑜𝑚𝑏𝑟𝑒𝑠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𝑞𝑢𝑒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𝑓𝑖𝑛𝑎𝑙𝑖𝑧𝑎𝑟𝑜𝑛</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𝑠𝑒𝑐𝑢𝑛𝑑𝑎𝑟𝑖𝑎</m:t>
                            </m:r>
                          </m:num>
                          <m:den>
                            <m:r>
                              <a:rPr lang="es-ES" sz="1100" b="0" i="1">
                                <a:solidFill>
                                  <a:schemeClr val="tx1"/>
                                </a:solidFill>
                                <a:effectLst/>
                                <a:latin typeface="Cambria Math" panose="02040503050406030204" pitchFamily="18" charset="0"/>
                                <a:ea typeface="+mn-ea"/>
                                <a:cs typeface="+mn-cs"/>
                              </a:rPr>
                              <m:t>𝑇𝑜𝑡𝑎𝑙</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𝑑𝑒</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h𝑜𝑚𝑏𝑟𝑒𝑠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𝑒𝑛</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𝑒𝑑𝑎𝑑</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𝑑𝑒</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𝑡𝑟𝑎𝑏𝑎𝑗𝑎𝑟</m:t>
                            </m:r>
                          </m:den>
                        </m:f>
                      </m:den>
                    </m:f>
                  </m:oMath>
                </m:oMathPara>
              </a14:m>
              <a:endParaRPr lang="es-CO" sz="900"/>
            </a:p>
          </xdr:txBody>
        </xdr:sp>
      </mc:Choice>
      <mc:Fallback xmlns="">
        <xdr:sp macro="" textlink="">
          <xdr:nvSpPr>
            <xdr:cNvPr id="5" name="CuadroTexto 4">
              <a:extLst>
                <a:ext uri="{FF2B5EF4-FFF2-40B4-BE49-F238E27FC236}">
                  <a16:creationId xmlns:a16="http://schemas.microsoft.com/office/drawing/2014/main" id="{179DBAB6-A092-4B97-B359-3AF7BEDC9535}"/>
                </a:ext>
              </a:extLst>
            </xdr:cNvPr>
            <xdr:cNvSpPr txBox="1"/>
          </xdr:nvSpPr>
          <xdr:spPr>
            <a:xfrm>
              <a:off x="1615525" y="4939026"/>
              <a:ext cx="11094065" cy="57022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900" i="0">
                  <a:latin typeface="Cambria Math" panose="02040503050406030204" pitchFamily="18" charset="0"/>
                </a:rPr>
                <a:t>((𝑁ú𝑚𝑒𝑟𝑜 𝑑𝑒 𝑚𝑢𝑗𝑒𝑟𝑒𝑠 𝑞𝑢𝑒 𝑓𝑖𝑛𝑎𝑙𝑖𝑧𝑎𝑟𝑜𝑛 </a:t>
              </a:r>
              <a:r>
                <a:rPr lang="es-ES" sz="900" b="0" i="0">
                  <a:latin typeface="Cambria Math" panose="02040503050406030204" pitchFamily="18" charset="0"/>
                </a:rPr>
                <a:t>𝑠𝑒𝑐𝑢𝑛𝑑𝑎𝑟𝑖𝑎</a:t>
              </a:r>
              <a:r>
                <a:rPr lang="es-CO" sz="900" b="0" i="0">
                  <a:latin typeface="Cambria Math" panose="02040503050406030204" pitchFamily="18" charset="0"/>
                </a:rPr>
                <a:t>)/(</a:t>
              </a:r>
              <a:r>
                <a:rPr lang="es-CO" sz="1100" i="0">
                  <a:solidFill>
                    <a:schemeClr val="tx1"/>
                  </a:solidFill>
                  <a:effectLst/>
                  <a:latin typeface="+mn-lt"/>
                  <a:ea typeface="+mn-ea"/>
                  <a:cs typeface="+mn-cs"/>
                </a:rPr>
                <a:t>𝑇𝑜𝑡𝑎𝑙 𝑑𝑒 𝑚𝑢𝑗𝑒𝑟𝑒𝑠  </a:t>
              </a:r>
              <a:r>
                <a:rPr lang="es-ES" sz="1100" b="0" i="0">
                  <a:solidFill>
                    <a:schemeClr val="tx1"/>
                  </a:solidFill>
                  <a:effectLst/>
                  <a:latin typeface="+mn-lt"/>
                  <a:ea typeface="+mn-ea"/>
                  <a:cs typeface="+mn-cs"/>
                </a:rPr>
                <a:t>𝑒𝑛 𝑒𝑑𝑎𝑑 𝑑𝑒 𝑡𝑟𝑎𝑏𝑎𝑗𝑎𝑟</a:t>
              </a:r>
              <a:r>
                <a:rPr lang="es-CO" sz="900" b="0" i="0">
                  <a:solidFill>
                    <a:schemeClr val="tx1"/>
                  </a:solidFill>
                  <a:effectLst/>
                  <a:latin typeface="Cambria Math" panose="02040503050406030204" pitchFamily="18" charset="0"/>
                  <a:ea typeface="+mn-ea"/>
                  <a:cs typeface="+mn-cs"/>
                </a:rPr>
                <a:t>)</a:t>
              </a:r>
              <a:r>
                <a:rPr lang="es-ES" sz="900" b="0" i="0">
                  <a:latin typeface="Cambria Math" panose="02040503050406030204" pitchFamily="18" charset="0"/>
                </a:rPr>
                <a:t>−(𝑁ú𝑚𝑒𝑟𝑜 𝑑𝑒 ℎ𝑜𝑚𝑏𝑟𝑒𝑠 𝑞𝑢𝑒 𝑓𝑖𝑛𝑎𝑙𝑖𝑧𝑎𝑟𝑜𝑛 𝑠𝑒𝑐𝑢𝑛𝑑𝑎𝑟𝑖𝑎)/(</a:t>
              </a:r>
              <a:r>
                <a:rPr lang="es-ES" sz="1100" b="0" i="0">
                  <a:solidFill>
                    <a:schemeClr val="tx1"/>
                  </a:solidFill>
                  <a:effectLst/>
                  <a:latin typeface="+mn-lt"/>
                  <a:ea typeface="+mn-ea"/>
                  <a:cs typeface="+mn-cs"/>
                </a:rPr>
                <a:t>𝑇𝑜𝑡𝑎𝑙 𝑑𝑒 ℎ𝑜𝑚𝑏𝑟𝑒𝑠 𝑒𝑛 𝑒𝑑𝑎𝑑 𝑑𝑒 𝑡𝑟𝑎𝑏𝑎𝑗𝑎𝑟</a:t>
              </a:r>
              <a:r>
                <a:rPr lang="es-ES" sz="900" b="0" i="0">
                  <a:solidFill>
                    <a:schemeClr val="tx1"/>
                  </a:solidFill>
                  <a:effectLst/>
                  <a:latin typeface="Cambria Math" panose="02040503050406030204" pitchFamily="18" charset="0"/>
                  <a:ea typeface="+mn-ea"/>
                  <a:cs typeface="+mn-cs"/>
                </a:rPr>
                <a:t>)</a:t>
              </a:r>
              <a:r>
                <a:rPr lang="es-CO" sz="900" b="0" i="0">
                  <a:solidFill>
                    <a:schemeClr val="tx1"/>
                  </a:solidFill>
                  <a:effectLst/>
                  <a:latin typeface="Cambria Math" panose="02040503050406030204" pitchFamily="18" charset="0"/>
                  <a:ea typeface="+mn-ea"/>
                  <a:cs typeface="+mn-cs"/>
                </a:rPr>
                <a:t>)/(</a:t>
              </a:r>
              <a:r>
                <a:rPr lang="es-CO" sz="900" i="0">
                  <a:latin typeface="Cambria Math" panose="02040503050406030204" pitchFamily="18" charset="0"/>
                </a:rPr>
                <a:t> </a:t>
              </a:r>
              <a:r>
                <a:rPr lang="es-ES" sz="900" b="0" i="0">
                  <a:solidFill>
                    <a:schemeClr val="tx1"/>
                  </a:solidFill>
                  <a:effectLst/>
                  <a:latin typeface="Cambria Math" panose="02040503050406030204" pitchFamily="18" charset="0"/>
                  <a:ea typeface="+mn-ea"/>
                  <a:cs typeface="+mn-cs"/>
                </a:rPr>
                <a:t>(𝑁ú𝑚𝑒𝑟𝑜 𝑑𝑒 ℎ𝑜𝑚𝑏𝑟𝑒𝑠 𝑞𝑢𝑒 𝑓𝑖𝑛𝑎𝑙𝑖𝑧𝑎𝑟𝑜𝑛 𝑠𝑒𝑐𝑢𝑛𝑑𝑎𝑟𝑖𝑎)/(</a:t>
              </a:r>
              <a:r>
                <a:rPr lang="es-ES" sz="1100" b="0" i="0">
                  <a:solidFill>
                    <a:schemeClr val="tx1"/>
                  </a:solidFill>
                  <a:effectLst/>
                  <a:latin typeface="+mn-lt"/>
                  <a:ea typeface="+mn-ea"/>
                  <a:cs typeface="+mn-cs"/>
                </a:rPr>
                <a:t>𝑇𝑜𝑡𝑎𝑙 𝑑𝑒 ℎ𝑜𝑚𝑏𝑟𝑒𝑠 𝑒𝑛 𝑒𝑑𝑎𝑑 𝑑𝑒 𝑡𝑟𝑎𝑏𝑎𝑗𝑎𝑟</a:t>
              </a:r>
              <a:r>
                <a:rPr lang="es-ES" sz="900" b="0" i="0">
                  <a:solidFill>
                    <a:schemeClr val="tx1"/>
                  </a:solidFill>
                  <a:effectLst/>
                  <a:latin typeface="Cambria Math" panose="02040503050406030204" pitchFamily="18" charset="0"/>
                  <a:ea typeface="+mn-ea"/>
                  <a:cs typeface="+mn-cs"/>
                </a:rPr>
                <a:t>)</a:t>
              </a:r>
              <a:r>
                <a:rPr lang="es-CO" sz="900" b="0" i="0">
                  <a:solidFill>
                    <a:schemeClr val="tx1"/>
                  </a:solidFill>
                  <a:effectLst/>
                  <a:latin typeface="Cambria Math" panose="02040503050406030204" pitchFamily="18" charset="0"/>
                  <a:ea typeface="+mn-ea"/>
                  <a:cs typeface="+mn-cs"/>
                </a:rPr>
                <a:t>)</a:t>
              </a:r>
              <a:endParaRPr lang="es-CO" sz="900"/>
            </a:p>
          </xdr:txBody>
        </xdr:sp>
      </mc:Fallback>
    </mc:AlternateContent>
    <xdr:clientData/>
  </xdr:oneCellAnchor>
  <xdr:twoCellAnchor editAs="oneCell">
    <xdr:from>
      <xdr:col>0</xdr:col>
      <xdr:colOff>0</xdr:colOff>
      <xdr:row>64</xdr:row>
      <xdr:rowOff>27213</xdr:rowOff>
    </xdr:from>
    <xdr:to>
      <xdr:col>13</xdr:col>
      <xdr:colOff>18142</xdr:colOff>
      <xdr:row>71</xdr:row>
      <xdr:rowOff>16006</xdr:rowOff>
    </xdr:to>
    <xdr:pic>
      <xdr:nvPicPr>
        <xdr:cNvPr id="6" name="Imagen 5">
          <a:extLst>
            <a:ext uri="{FF2B5EF4-FFF2-40B4-BE49-F238E27FC236}">
              <a16:creationId xmlns:a16="http://schemas.microsoft.com/office/drawing/2014/main" id="{9D418609-6371-4549-90A5-38FC7800F320}"/>
            </a:ext>
          </a:extLst>
        </xdr:cNvPr>
        <xdr:cNvPicPr>
          <a:picLocks noChangeAspect="1"/>
        </xdr:cNvPicPr>
      </xdr:nvPicPr>
      <xdr:blipFill rotWithShape="1">
        <a:blip xmlns:r="http://schemas.openxmlformats.org/officeDocument/2006/relationships" r:embed="rId1"/>
        <a:srcRect r="1627"/>
        <a:stretch/>
      </xdr:blipFill>
      <xdr:spPr>
        <a:xfrm>
          <a:off x="0" y="14922499"/>
          <a:ext cx="13253356" cy="1258793"/>
        </a:xfrm>
        <a:prstGeom prst="rect">
          <a:avLst/>
        </a:prstGeom>
      </xdr:spPr>
    </xdr:pic>
    <xdr:clientData/>
  </xdr:twoCellAnchor>
  <xdr:twoCellAnchor>
    <xdr:from>
      <xdr:col>0</xdr:col>
      <xdr:colOff>0</xdr:colOff>
      <xdr:row>0</xdr:row>
      <xdr:rowOff>0</xdr:rowOff>
    </xdr:from>
    <xdr:to>
      <xdr:col>13</xdr:col>
      <xdr:colOff>299357</xdr:colOff>
      <xdr:row>13</xdr:row>
      <xdr:rowOff>40821</xdr:rowOff>
    </xdr:to>
    <xdr:grpSp>
      <xdr:nvGrpSpPr>
        <xdr:cNvPr id="2" name="Grupo 1">
          <a:extLst>
            <a:ext uri="{FF2B5EF4-FFF2-40B4-BE49-F238E27FC236}">
              <a16:creationId xmlns:a16="http://schemas.microsoft.com/office/drawing/2014/main" id="{AAFA82BE-6E51-4B85-8C8A-572F57BC986D}"/>
            </a:ext>
          </a:extLst>
        </xdr:cNvPr>
        <xdr:cNvGrpSpPr/>
      </xdr:nvGrpSpPr>
      <xdr:grpSpPr>
        <a:xfrm>
          <a:off x="0" y="0"/>
          <a:ext cx="13527201" cy="2517321"/>
          <a:chOff x="0" y="0"/>
          <a:chExt cx="12845143" cy="2517321"/>
        </a:xfrm>
      </xdr:grpSpPr>
      <xdr:pic>
        <xdr:nvPicPr>
          <xdr:cNvPr id="3" name="Imagen 2">
            <a:extLst>
              <a:ext uri="{FF2B5EF4-FFF2-40B4-BE49-F238E27FC236}">
                <a16:creationId xmlns:a16="http://schemas.microsoft.com/office/drawing/2014/main" id="{4C5B7BE4-2EA5-346E-06A4-CAE938EAB6CE}"/>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7" name="CuadroTexto 6">
            <a:extLst>
              <a:ext uri="{FF2B5EF4-FFF2-40B4-BE49-F238E27FC236}">
                <a16:creationId xmlns:a16="http://schemas.microsoft.com/office/drawing/2014/main" id="{01C6F8FF-2A61-15AC-3F24-FB0370F212E2}"/>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drawings/drawing17.xml><?xml version="1.0" encoding="utf-8"?>
<xdr:wsDr xmlns:xdr="http://schemas.openxmlformats.org/drawingml/2006/spreadsheetDrawing" xmlns:a="http://schemas.openxmlformats.org/drawingml/2006/main">
  <xdr:oneCellAnchor>
    <xdr:from>
      <xdr:col>1</xdr:col>
      <xdr:colOff>484507</xdr:colOff>
      <xdr:row>18</xdr:row>
      <xdr:rowOff>33348</xdr:rowOff>
    </xdr:from>
    <xdr:ext cx="11094065" cy="570221"/>
    <mc:AlternateContent xmlns:mc="http://schemas.openxmlformats.org/markup-compatibility/2006" xmlns:a14="http://schemas.microsoft.com/office/drawing/2010/main">
      <mc:Choice Requires="a14">
        <xdr:sp macro="" textlink="">
          <xdr:nvSpPr>
            <xdr:cNvPr id="5" name="CuadroTexto 4">
              <a:extLst>
                <a:ext uri="{FF2B5EF4-FFF2-40B4-BE49-F238E27FC236}">
                  <a16:creationId xmlns:a16="http://schemas.microsoft.com/office/drawing/2014/main" id="{868ADEE1-5691-4395-8CBE-85F5DAC3BEBF}"/>
                </a:ext>
              </a:extLst>
            </xdr:cNvPr>
            <xdr:cNvSpPr txBox="1"/>
          </xdr:nvSpPr>
          <xdr:spPr>
            <a:xfrm>
              <a:off x="1669840" y="4954598"/>
              <a:ext cx="11094065" cy="57022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900" i="1">
                            <a:latin typeface="Cambria Math" panose="02040503050406030204" pitchFamily="18" charset="0"/>
                          </a:rPr>
                        </m:ctrlPr>
                      </m:fPr>
                      <m:num>
                        <m:f>
                          <m:fPr>
                            <m:ctrlPr>
                              <a:rPr lang="es-CO" sz="900" i="1">
                                <a:latin typeface="Cambria Math" panose="02040503050406030204" pitchFamily="18" charset="0"/>
                              </a:rPr>
                            </m:ctrlPr>
                          </m:fPr>
                          <m:num>
                            <m:r>
                              <a:rPr lang="es-CO" sz="900" i="1">
                                <a:latin typeface="Cambria Math" panose="02040503050406030204" pitchFamily="18" charset="0"/>
                              </a:rPr>
                              <m:t>𝑁</m:t>
                            </m:r>
                            <m:r>
                              <a:rPr lang="es-CO" sz="900" i="1">
                                <a:latin typeface="Cambria Math" panose="02040503050406030204" pitchFamily="18" charset="0"/>
                              </a:rPr>
                              <m:t>ú</m:t>
                            </m:r>
                            <m:r>
                              <a:rPr lang="es-CO" sz="900" i="1">
                                <a:latin typeface="Cambria Math" panose="02040503050406030204" pitchFamily="18" charset="0"/>
                              </a:rPr>
                              <m:t>𝑚𝑒𝑟𝑜</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𝑚𝑢𝑗𝑒𝑟𝑒𝑠</m:t>
                            </m:r>
                            <m:r>
                              <a:rPr lang="es-CO" sz="900" i="1">
                                <a:latin typeface="Cambria Math" panose="02040503050406030204" pitchFamily="18" charset="0"/>
                              </a:rPr>
                              <m:t> </m:t>
                            </m:r>
                            <m:r>
                              <a:rPr lang="es-CO" sz="900" i="1">
                                <a:latin typeface="Cambria Math" panose="02040503050406030204" pitchFamily="18" charset="0"/>
                              </a:rPr>
                              <m:t>𝑞𝑢𝑒</m:t>
                            </m:r>
                            <m:r>
                              <a:rPr lang="es-CO" sz="900" i="1">
                                <a:latin typeface="Cambria Math" panose="02040503050406030204" pitchFamily="18" charset="0"/>
                              </a:rPr>
                              <m:t> </m:t>
                            </m:r>
                            <m:r>
                              <a:rPr lang="es-CO" sz="900" i="1">
                                <a:latin typeface="Cambria Math" panose="02040503050406030204" pitchFamily="18" charset="0"/>
                              </a:rPr>
                              <m:t>𝑓𝑖𝑛𝑎𝑙𝑖𝑧𝑎𝑟𝑜𝑛</m:t>
                            </m:r>
                            <m:r>
                              <a:rPr lang="es-CO" sz="900" i="1">
                                <a:latin typeface="Cambria Math" panose="02040503050406030204" pitchFamily="18" charset="0"/>
                              </a:rPr>
                              <m:t> </m:t>
                            </m:r>
                            <m:r>
                              <a:rPr lang="es-CO" sz="900" i="1">
                                <a:latin typeface="Cambria Math" panose="02040503050406030204" pitchFamily="18" charset="0"/>
                              </a:rPr>
                              <m:t>𝑙𝑎</m:t>
                            </m:r>
                            <m:r>
                              <a:rPr lang="es-CO" sz="900" i="1">
                                <a:latin typeface="Cambria Math" panose="02040503050406030204" pitchFamily="18" charset="0"/>
                              </a:rPr>
                              <m:t> </m:t>
                            </m:r>
                            <m:r>
                              <a:rPr lang="es-CO" sz="900" i="1">
                                <a:latin typeface="Cambria Math" panose="02040503050406030204" pitchFamily="18" charset="0"/>
                              </a:rPr>
                              <m:t>𝑚𝑒𝑑𝑖𝑎</m:t>
                            </m:r>
                          </m:num>
                          <m:den>
                            <m:r>
                              <a:rPr lang="es-CO" sz="1100" i="1">
                                <a:solidFill>
                                  <a:schemeClr val="tx1"/>
                                </a:solidFill>
                                <a:effectLst/>
                                <a:latin typeface="Cambria Math" panose="02040503050406030204" pitchFamily="18" charset="0"/>
                                <a:ea typeface="+mn-ea"/>
                                <a:cs typeface="+mn-cs"/>
                              </a:rPr>
                              <m:t>𝑇𝑜𝑡𝑎𝑙</m:t>
                            </m:r>
                            <m:r>
                              <a:rPr lang="es-CO" sz="1100" i="1">
                                <a:solidFill>
                                  <a:schemeClr val="tx1"/>
                                </a:solidFill>
                                <a:effectLst/>
                                <a:latin typeface="Cambria Math" panose="02040503050406030204" pitchFamily="18" charset="0"/>
                                <a:ea typeface="+mn-ea"/>
                                <a:cs typeface="+mn-cs"/>
                              </a:rPr>
                              <m:t> </m:t>
                            </m:r>
                            <m:r>
                              <a:rPr lang="es-CO" sz="1100" i="1">
                                <a:solidFill>
                                  <a:schemeClr val="tx1"/>
                                </a:solidFill>
                                <a:effectLst/>
                                <a:latin typeface="Cambria Math" panose="02040503050406030204" pitchFamily="18" charset="0"/>
                                <a:ea typeface="+mn-ea"/>
                                <a:cs typeface="+mn-cs"/>
                              </a:rPr>
                              <m:t>𝑑𝑒</m:t>
                            </m:r>
                            <m:r>
                              <a:rPr lang="es-CO" sz="1100" i="1">
                                <a:solidFill>
                                  <a:schemeClr val="tx1"/>
                                </a:solidFill>
                                <a:effectLst/>
                                <a:latin typeface="Cambria Math" panose="02040503050406030204" pitchFamily="18" charset="0"/>
                                <a:ea typeface="+mn-ea"/>
                                <a:cs typeface="+mn-cs"/>
                              </a:rPr>
                              <m:t> </m:t>
                            </m:r>
                            <m:r>
                              <a:rPr lang="es-CO" sz="1100" i="1">
                                <a:solidFill>
                                  <a:schemeClr val="tx1"/>
                                </a:solidFill>
                                <a:effectLst/>
                                <a:latin typeface="Cambria Math" panose="02040503050406030204" pitchFamily="18" charset="0"/>
                                <a:ea typeface="+mn-ea"/>
                                <a:cs typeface="+mn-cs"/>
                              </a:rPr>
                              <m:t>𝑚𝑢𝑗𝑒𝑟𝑒𝑠</m:t>
                            </m:r>
                            <m:r>
                              <a:rPr lang="es-CO" sz="110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𝑒𝑛</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𝑒𝑑𝑎𝑑</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𝑑𝑒</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𝑡𝑟𝑎𝑏𝑎𝑗𝑎𝑟</m:t>
                            </m:r>
                          </m:den>
                        </m:f>
                        <m:r>
                          <a:rPr lang="es-ES" sz="900" b="0" i="1">
                            <a:latin typeface="Cambria Math" panose="02040503050406030204" pitchFamily="18" charset="0"/>
                          </a:rPr>
                          <m:t>−</m:t>
                        </m:r>
                        <m:f>
                          <m:fPr>
                            <m:ctrlPr>
                              <a:rPr lang="es-ES" sz="900" b="0" i="1">
                                <a:latin typeface="Cambria Math" panose="02040503050406030204" pitchFamily="18" charset="0"/>
                              </a:rPr>
                            </m:ctrlPr>
                          </m:fPr>
                          <m:num>
                            <m:r>
                              <a:rPr lang="es-ES" sz="900" b="0" i="1">
                                <a:latin typeface="Cambria Math" panose="02040503050406030204" pitchFamily="18" charset="0"/>
                              </a:rPr>
                              <m:t>𝑁</m:t>
                            </m:r>
                            <m:r>
                              <a:rPr lang="es-ES" sz="900" b="0" i="1">
                                <a:latin typeface="Cambria Math" panose="02040503050406030204" pitchFamily="18" charset="0"/>
                              </a:rPr>
                              <m:t>ú</m:t>
                            </m:r>
                            <m:r>
                              <a:rPr lang="es-ES" sz="900" b="0" i="1">
                                <a:latin typeface="Cambria Math" panose="02040503050406030204" pitchFamily="18" charset="0"/>
                              </a:rPr>
                              <m:t>𝑚𝑒𝑟𝑜</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r>
                              <a:rPr lang="es-ES" sz="900" b="0" i="1">
                                <a:latin typeface="Cambria Math" panose="02040503050406030204" pitchFamily="18" charset="0"/>
                              </a:rPr>
                              <m:t> </m:t>
                            </m:r>
                            <m:r>
                              <a:rPr lang="es-ES" sz="900" b="0" i="1">
                                <a:latin typeface="Cambria Math" panose="02040503050406030204" pitchFamily="18" charset="0"/>
                              </a:rPr>
                              <m:t>𝑞𝑢𝑒</m:t>
                            </m:r>
                            <m:r>
                              <a:rPr lang="es-ES" sz="900" b="0" i="1">
                                <a:latin typeface="Cambria Math" panose="02040503050406030204" pitchFamily="18" charset="0"/>
                              </a:rPr>
                              <m:t> </m:t>
                            </m:r>
                            <m:r>
                              <a:rPr lang="es-ES" sz="900" b="0" i="1">
                                <a:latin typeface="Cambria Math" panose="02040503050406030204" pitchFamily="18" charset="0"/>
                              </a:rPr>
                              <m:t>𝑓𝑖𝑛𝑎𝑙𝑖𝑧𝑎𝑟𝑜𝑛</m:t>
                            </m:r>
                            <m:r>
                              <a:rPr lang="es-ES" sz="900" b="0" i="1">
                                <a:latin typeface="Cambria Math" panose="02040503050406030204" pitchFamily="18" charset="0"/>
                              </a:rPr>
                              <m:t> </m:t>
                            </m:r>
                            <m:r>
                              <a:rPr lang="es-ES" sz="900" b="0" i="1">
                                <a:latin typeface="Cambria Math" panose="02040503050406030204" pitchFamily="18" charset="0"/>
                              </a:rPr>
                              <m:t>𝑙𝑎</m:t>
                            </m:r>
                            <m:r>
                              <a:rPr lang="es-ES" sz="900" b="0" i="1">
                                <a:latin typeface="Cambria Math" panose="02040503050406030204" pitchFamily="18" charset="0"/>
                              </a:rPr>
                              <m:t> </m:t>
                            </m:r>
                            <m:r>
                              <a:rPr lang="es-ES" sz="900" b="0" i="1">
                                <a:latin typeface="Cambria Math" panose="02040503050406030204" pitchFamily="18" charset="0"/>
                              </a:rPr>
                              <m:t>𝑚𝑒𝑑𝑖𝑎</m:t>
                            </m:r>
                          </m:num>
                          <m:den>
                            <m:r>
                              <a:rPr lang="es-ES" sz="1100" b="0" i="1">
                                <a:solidFill>
                                  <a:schemeClr val="tx1"/>
                                </a:solidFill>
                                <a:effectLst/>
                                <a:latin typeface="Cambria Math" panose="02040503050406030204" pitchFamily="18" charset="0"/>
                                <a:ea typeface="+mn-ea"/>
                                <a:cs typeface="+mn-cs"/>
                              </a:rPr>
                              <m:t>𝑇𝑜𝑡𝑎𝑙</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𝑑𝑒</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h𝑜𝑚𝑏𝑟𝑒𝑠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𝑒𝑛</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𝑒𝑑𝑎𝑑</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𝑑𝑒</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𝑡𝑟𝑎𝑏𝑎𝑗𝑎𝑟</m:t>
                            </m:r>
                          </m:den>
                        </m:f>
                      </m:num>
                      <m:den>
                        <m:r>
                          <a:rPr lang="es-CO" sz="900" i="1">
                            <a:latin typeface="Cambria Math" panose="02040503050406030204" pitchFamily="18" charset="0"/>
                          </a:rPr>
                          <m:t> </m:t>
                        </m:r>
                        <m:f>
                          <m:fPr>
                            <m:ctrlPr>
                              <a:rPr lang="es-ES" sz="900" b="0" i="1">
                                <a:solidFill>
                                  <a:schemeClr val="tx1"/>
                                </a:solidFill>
                                <a:effectLst/>
                                <a:latin typeface="Cambria Math" panose="02040503050406030204" pitchFamily="18" charset="0"/>
                                <a:ea typeface="+mn-ea"/>
                                <a:cs typeface="+mn-cs"/>
                              </a:rPr>
                            </m:ctrlPr>
                          </m:fPr>
                          <m:num>
                            <m:r>
                              <a:rPr lang="es-ES" sz="900" b="0" i="1">
                                <a:solidFill>
                                  <a:schemeClr val="tx1"/>
                                </a:solidFill>
                                <a:effectLst/>
                                <a:latin typeface="Cambria Math" panose="02040503050406030204" pitchFamily="18" charset="0"/>
                                <a:ea typeface="+mn-ea"/>
                                <a:cs typeface="+mn-cs"/>
                              </a:rPr>
                              <m:t>𝑁</m:t>
                            </m:r>
                            <m:r>
                              <a:rPr lang="es-ES" sz="900" b="0" i="1">
                                <a:solidFill>
                                  <a:schemeClr val="tx1"/>
                                </a:solidFill>
                                <a:effectLst/>
                                <a:latin typeface="Cambria Math" panose="02040503050406030204" pitchFamily="18" charset="0"/>
                                <a:ea typeface="+mn-ea"/>
                                <a:cs typeface="+mn-cs"/>
                              </a:rPr>
                              <m:t>ú</m:t>
                            </m:r>
                            <m:r>
                              <a:rPr lang="es-ES" sz="900" b="0" i="1">
                                <a:solidFill>
                                  <a:schemeClr val="tx1"/>
                                </a:solidFill>
                                <a:effectLst/>
                                <a:latin typeface="Cambria Math" panose="02040503050406030204" pitchFamily="18" charset="0"/>
                                <a:ea typeface="+mn-ea"/>
                                <a:cs typeface="+mn-cs"/>
                              </a:rPr>
                              <m:t>𝑚𝑒𝑟𝑜</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h𝑜𝑚𝑏𝑟𝑒𝑠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𝑞𝑢𝑒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𝑓𝑖𝑛𝑎𝑙𝑖𝑧𝑎𝑟𝑜𝑛</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𝑙𝑎</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𝑚𝑒𝑑𝑖𝑎</m:t>
                            </m:r>
                          </m:num>
                          <m:den>
                            <m:r>
                              <a:rPr lang="es-ES" sz="1100" b="0" i="1">
                                <a:solidFill>
                                  <a:schemeClr val="tx1"/>
                                </a:solidFill>
                                <a:effectLst/>
                                <a:latin typeface="Cambria Math" panose="02040503050406030204" pitchFamily="18" charset="0"/>
                                <a:ea typeface="+mn-ea"/>
                                <a:cs typeface="+mn-cs"/>
                              </a:rPr>
                              <m:t>𝑇𝑜𝑡𝑎𝑙</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𝑑𝑒</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h𝑜𝑚𝑏𝑟𝑒𝑠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𝑒𝑛</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𝑒𝑑𝑎𝑑</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𝑑𝑒</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𝑡𝑟𝑎𝑏𝑎𝑗𝑎𝑟</m:t>
                            </m:r>
                          </m:den>
                        </m:f>
                      </m:den>
                    </m:f>
                  </m:oMath>
                </m:oMathPara>
              </a14:m>
              <a:endParaRPr lang="es-CO" sz="900"/>
            </a:p>
          </xdr:txBody>
        </xdr:sp>
      </mc:Choice>
      <mc:Fallback xmlns="">
        <xdr:sp macro="" textlink="">
          <xdr:nvSpPr>
            <xdr:cNvPr id="5" name="CuadroTexto 4">
              <a:extLst>
                <a:ext uri="{FF2B5EF4-FFF2-40B4-BE49-F238E27FC236}">
                  <a16:creationId xmlns:a16="http://schemas.microsoft.com/office/drawing/2014/main" id="{868ADEE1-5691-4395-8CBE-85F5DAC3BEBF}"/>
                </a:ext>
              </a:extLst>
            </xdr:cNvPr>
            <xdr:cNvSpPr txBox="1"/>
          </xdr:nvSpPr>
          <xdr:spPr>
            <a:xfrm>
              <a:off x="1669840" y="4954598"/>
              <a:ext cx="11094065" cy="57022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900" i="0">
                  <a:latin typeface="Cambria Math" panose="02040503050406030204" pitchFamily="18" charset="0"/>
                </a:rPr>
                <a:t>((𝑁ú𝑚𝑒𝑟𝑜 𝑑𝑒 𝑚𝑢𝑗𝑒𝑟𝑒𝑠 𝑞𝑢𝑒 𝑓𝑖𝑛𝑎𝑙𝑖𝑧𝑎𝑟𝑜𝑛 𝑙𝑎 𝑚𝑒𝑑𝑖𝑎)/(</a:t>
              </a:r>
              <a:r>
                <a:rPr lang="es-CO" sz="1100" i="0">
                  <a:solidFill>
                    <a:schemeClr val="tx1"/>
                  </a:solidFill>
                  <a:effectLst/>
                  <a:latin typeface="+mn-lt"/>
                  <a:ea typeface="+mn-ea"/>
                  <a:cs typeface="+mn-cs"/>
                </a:rPr>
                <a:t>𝑇𝑜𝑡𝑎𝑙 𝑑𝑒 𝑚𝑢𝑗𝑒𝑟𝑒𝑠  </a:t>
              </a:r>
              <a:r>
                <a:rPr lang="es-ES" sz="1100" b="0" i="0">
                  <a:solidFill>
                    <a:schemeClr val="tx1"/>
                  </a:solidFill>
                  <a:effectLst/>
                  <a:latin typeface="+mn-lt"/>
                  <a:ea typeface="+mn-ea"/>
                  <a:cs typeface="+mn-cs"/>
                </a:rPr>
                <a:t>𝑒𝑛 𝑒𝑑𝑎𝑑 𝑑𝑒 𝑡𝑟𝑎𝑏𝑎𝑗𝑎𝑟</a:t>
              </a:r>
              <a:r>
                <a:rPr lang="es-CO" sz="900" b="0" i="0">
                  <a:solidFill>
                    <a:schemeClr val="tx1"/>
                  </a:solidFill>
                  <a:effectLst/>
                  <a:latin typeface="Cambria Math" panose="02040503050406030204" pitchFamily="18" charset="0"/>
                  <a:ea typeface="+mn-ea"/>
                  <a:cs typeface="+mn-cs"/>
                </a:rPr>
                <a:t>)</a:t>
              </a:r>
              <a:r>
                <a:rPr lang="es-ES" sz="900" b="0" i="0">
                  <a:latin typeface="Cambria Math" panose="02040503050406030204" pitchFamily="18" charset="0"/>
                </a:rPr>
                <a:t>−(𝑁ú𝑚𝑒𝑟𝑜 𝑑𝑒 ℎ𝑜𝑚𝑏𝑟𝑒𝑠 𝑞𝑢𝑒 𝑓𝑖𝑛𝑎𝑙𝑖𝑧𝑎𝑟𝑜𝑛 𝑙𝑎 𝑚𝑒𝑑𝑖𝑎)/(</a:t>
              </a:r>
              <a:r>
                <a:rPr lang="es-ES" sz="1100" b="0" i="0">
                  <a:solidFill>
                    <a:schemeClr val="tx1"/>
                  </a:solidFill>
                  <a:effectLst/>
                  <a:latin typeface="+mn-lt"/>
                  <a:ea typeface="+mn-ea"/>
                  <a:cs typeface="+mn-cs"/>
                </a:rPr>
                <a:t>𝑇𝑜𝑡𝑎𝑙 𝑑𝑒 ℎ𝑜𝑚𝑏𝑟𝑒𝑠 𝑒𝑛 𝑒𝑑𝑎𝑑 𝑑𝑒 𝑡𝑟𝑎𝑏𝑎𝑗𝑎𝑟</a:t>
              </a:r>
              <a:r>
                <a:rPr lang="es-ES" sz="900" b="0" i="0">
                  <a:solidFill>
                    <a:schemeClr val="tx1"/>
                  </a:solidFill>
                  <a:effectLst/>
                  <a:latin typeface="Cambria Math" panose="02040503050406030204" pitchFamily="18" charset="0"/>
                  <a:ea typeface="+mn-ea"/>
                  <a:cs typeface="+mn-cs"/>
                </a:rPr>
                <a:t>)</a:t>
              </a:r>
              <a:r>
                <a:rPr lang="es-CO" sz="900" b="0" i="0">
                  <a:solidFill>
                    <a:schemeClr val="tx1"/>
                  </a:solidFill>
                  <a:effectLst/>
                  <a:latin typeface="Cambria Math" panose="02040503050406030204" pitchFamily="18" charset="0"/>
                  <a:ea typeface="+mn-ea"/>
                  <a:cs typeface="+mn-cs"/>
                </a:rPr>
                <a:t>)/(</a:t>
              </a:r>
              <a:r>
                <a:rPr lang="es-CO" sz="900" i="0">
                  <a:latin typeface="Cambria Math" panose="02040503050406030204" pitchFamily="18" charset="0"/>
                </a:rPr>
                <a:t> </a:t>
              </a:r>
              <a:r>
                <a:rPr lang="es-ES" sz="900" b="0" i="0">
                  <a:solidFill>
                    <a:schemeClr val="tx1"/>
                  </a:solidFill>
                  <a:effectLst/>
                  <a:latin typeface="Cambria Math" panose="02040503050406030204" pitchFamily="18" charset="0"/>
                  <a:ea typeface="+mn-ea"/>
                  <a:cs typeface="+mn-cs"/>
                </a:rPr>
                <a:t>(𝑁ú𝑚𝑒𝑟𝑜 𝑑𝑒 ℎ𝑜𝑚𝑏𝑟𝑒𝑠 𝑞𝑢𝑒 𝑓𝑖𝑛𝑎𝑙𝑖𝑧𝑎𝑟𝑜𝑛 𝑙𝑎 𝑚𝑒𝑑𝑖𝑎)/(</a:t>
              </a:r>
              <a:r>
                <a:rPr lang="es-ES" sz="1100" b="0" i="0">
                  <a:solidFill>
                    <a:schemeClr val="tx1"/>
                  </a:solidFill>
                  <a:effectLst/>
                  <a:latin typeface="+mn-lt"/>
                  <a:ea typeface="+mn-ea"/>
                  <a:cs typeface="+mn-cs"/>
                </a:rPr>
                <a:t>𝑇𝑜𝑡𝑎𝑙 𝑑𝑒 ℎ𝑜𝑚𝑏𝑟𝑒𝑠 𝑒𝑛 𝑒𝑑𝑎𝑑 𝑑𝑒 𝑡𝑟𝑎𝑏𝑎𝑗𝑎𝑟</a:t>
              </a:r>
              <a:r>
                <a:rPr lang="es-ES" sz="900" b="0" i="0">
                  <a:solidFill>
                    <a:schemeClr val="tx1"/>
                  </a:solidFill>
                  <a:effectLst/>
                  <a:latin typeface="Cambria Math" panose="02040503050406030204" pitchFamily="18" charset="0"/>
                  <a:ea typeface="+mn-ea"/>
                  <a:cs typeface="+mn-cs"/>
                </a:rPr>
                <a:t>)</a:t>
              </a:r>
              <a:r>
                <a:rPr lang="es-CO" sz="900" b="0" i="0">
                  <a:solidFill>
                    <a:schemeClr val="tx1"/>
                  </a:solidFill>
                  <a:effectLst/>
                  <a:latin typeface="Cambria Math" panose="02040503050406030204" pitchFamily="18" charset="0"/>
                  <a:ea typeface="+mn-ea"/>
                  <a:cs typeface="+mn-cs"/>
                </a:rPr>
                <a:t>)</a:t>
              </a:r>
              <a:endParaRPr lang="es-CO" sz="900"/>
            </a:p>
          </xdr:txBody>
        </xdr:sp>
      </mc:Fallback>
    </mc:AlternateContent>
    <xdr:clientData/>
  </xdr:oneCellAnchor>
  <xdr:twoCellAnchor editAs="oneCell">
    <xdr:from>
      <xdr:col>0</xdr:col>
      <xdr:colOff>0</xdr:colOff>
      <xdr:row>64</xdr:row>
      <xdr:rowOff>27213</xdr:rowOff>
    </xdr:from>
    <xdr:to>
      <xdr:col>13</xdr:col>
      <xdr:colOff>0</xdr:colOff>
      <xdr:row>71</xdr:row>
      <xdr:rowOff>16006</xdr:rowOff>
    </xdr:to>
    <xdr:pic>
      <xdr:nvPicPr>
        <xdr:cNvPr id="6" name="Imagen 5">
          <a:extLst>
            <a:ext uri="{FF2B5EF4-FFF2-40B4-BE49-F238E27FC236}">
              <a16:creationId xmlns:a16="http://schemas.microsoft.com/office/drawing/2014/main" id="{DB3C281A-CF84-4A59-9FB6-215984E195BA}"/>
            </a:ext>
          </a:extLst>
        </xdr:cNvPr>
        <xdr:cNvPicPr>
          <a:picLocks noChangeAspect="1"/>
        </xdr:cNvPicPr>
      </xdr:nvPicPr>
      <xdr:blipFill rotWithShape="1">
        <a:blip xmlns:r="http://schemas.openxmlformats.org/officeDocument/2006/relationships" r:embed="rId1"/>
        <a:srcRect r="1627"/>
        <a:stretch/>
      </xdr:blipFill>
      <xdr:spPr>
        <a:xfrm>
          <a:off x="0" y="14922499"/>
          <a:ext cx="13262429" cy="1258793"/>
        </a:xfrm>
        <a:prstGeom prst="rect">
          <a:avLst/>
        </a:prstGeom>
      </xdr:spPr>
    </xdr:pic>
    <xdr:clientData/>
  </xdr:twoCellAnchor>
  <xdr:twoCellAnchor>
    <xdr:from>
      <xdr:col>0</xdr:col>
      <xdr:colOff>0</xdr:colOff>
      <xdr:row>0</xdr:row>
      <xdr:rowOff>0</xdr:rowOff>
    </xdr:from>
    <xdr:to>
      <xdr:col>13</xdr:col>
      <xdr:colOff>299357</xdr:colOff>
      <xdr:row>13</xdr:row>
      <xdr:rowOff>40821</xdr:rowOff>
    </xdr:to>
    <xdr:grpSp>
      <xdr:nvGrpSpPr>
        <xdr:cNvPr id="2" name="Grupo 1">
          <a:extLst>
            <a:ext uri="{FF2B5EF4-FFF2-40B4-BE49-F238E27FC236}">
              <a16:creationId xmlns:a16="http://schemas.microsoft.com/office/drawing/2014/main" id="{D7B0321A-3C85-4298-81B0-3D6778D77F64}"/>
            </a:ext>
          </a:extLst>
        </xdr:cNvPr>
        <xdr:cNvGrpSpPr/>
      </xdr:nvGrpSpPr>
      <xdr:grpSpPr>
        <a:xfrm>
          <a:off x="0" y="0"/>
          <a:ext cx="13551013" cy="2517321"/>
          <a:chOff x="0" y="0"/>
          <a:chExt cx="12845143" cy="2517321"/>
        </a:xfrm>
      </xdr:grpSpPr>
      <xdr:pic>
        <xdr:nvPicPr>
          <xdr:cNvPr id="3" name="Imagen 2">
            <a:extLst>
              <a:ext uri="{FF2B5EF4-FFF2-40B4-BE49-F238E27FC236}">
                <a16:creationId xmlns:a16="http://schemas.microsoft.com/office/drawing/2014/main" id="{EF923366-24E9-B5E5-009E-71A8F2A8939E}"/>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7" name="CuadroTexto 6">
            <a:extLst>
              <a:ext uri="{FF2B5EF4-FFF2-40B4-BE49-F238E27FC236}">
                <a16:creationId xmlns:a16="http://schemas.microsoft.com/office/drawing/2014/main" id="{75DE061B-DA12-FE19-A2AA-DC9113A3EC85}"/>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drawings/drawing18.xml><?xml version="1.0" encoding="utf-8"?>
<xdr:wsDr xmlns:xdr="http://schemas.openxmlformats.org/drawingml/2006/spreadsheetDrawing" xmlns:a="http://schemas.openxmlformats.org/drawingml/2006/main">
  <xdr:oneCellAnchor>
    <xdr:from>
      <xdr:col>1</xdr:col>
      <xdr:colOff>484506</xdr:colOff>
      <xdr:row>18</xdr:row>
      <xdr:rowOff>22462</xdr:rowOff>
    </xdr:from>
    <xdr:ext cx="11094065" cy="523285"/>
    <mc:AlternateContent xmlns:mc="http://schemas.openxmlformats.org/markup-compatibility/2006" xmlns:a14="http://schemas.microsoft.com/office/drawing/2010/main">
      <mc:Choice Requires="a14">
        <xdr:sp macro="" textlink="">
          <xdr:nvSpPr>
            <xdr:cNvPr id="2" name="CuadroTexto 1">
              <a:extLst>
                <a:ext uri="{FF2B5EF4-FFF2-40B4-BE49-F238E27FC236}">
                  <a16:creationId xmlns:a16="http://schemas.microsoft.com/office/drawing/2014/main" id="{D5720173-68F3-49E5-B27F-AC0C6464B777}"/>
                </a:ext>
              </a:extLst>
            </xdr:cNvPr>
            <xdr:cNvSpPr txBox="1"/>
          </xdr:nvSpPr>
          <xdr:spPr>
            <a:xfrm>
              <a:off x="1562192" y="4725091"/>
              <a:ext cx="11094065" cy="52328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900" i="1">
                            <a:latin typeface="Cambria Math" panose="02040503050406030204" pitchFamily="18" charset="0"/>
                          </a:rPr>
                        </m:ctrlPr>
                      </m:fPr>
                      <m:num>
                        <m:f>
                          <m:fPr>
                            <m:ctrlPr>
                              <a:rPr lang="es-CO" sz="900" i="1">
                                <a:latin typeface="Cambria Math" panose="02040503050406030204" pitchFamily="18" charset="0"/>
                              </a:rPr>
                            </m:ctrlPr>
                          </m:fPr>
                          <m:num>
                            <m:r>
                              <a:rPr lang="es-CO" sz="900" i="1">
                                <a:latin typeface="Cambria Math" panose="02040503050406030204" pitchFamily="18" charset="0"/>
                              </a:rPr>
                              <m:t>𝑁</m:t>
                            </m:r>
                            <m:r>
                              <a:rPr lang="es-CO" sz="900" i="1">
                                <a:latin typeface="Cambria Math" panose="02040503050406030204" pitchFamily="18" charset="0"/>
                              </a:rPr>
                              <m:t>ú</m:t>
                            </m:r>
                            <m:r>
                              <a:rPr lang="es-CO" sz="900" i="1">
                                <a:latin typeface="Cambria Math" panose="02040503050406030204" pitchFamily="18" charset="0"/>
                              </a:rPr>
                              <m:t>𝑚𝑒𝑟𝑜</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𝑚𝑢𝑗𝑒𝑟𝑒𝑠</m:t>
                            </m:r>
                            <m:r>
                              <a:rPr lang="es-ES" sz="900" b="0" i="1">
                                <a:latin typeface="Cambria Math" panose="02040503050406030204" pitchFamily="18" charset="0"/>
                              </a:rPr>
                              <m:t> </m:t>
                            </m:r>
                            <m:r>
                              <a:rPr lang="es-ES" sz="900" b="0" i="1">
                                <a:latin typeface="Cambria Math" panose="02040503050406030204" pitchFamily="18" charset="0"/>
                              </a:rPr>
                              <m:t>𝑔𝑟𝑎𝑑𝑢𝑎𝑑𝑎𝑠</m:t>
                            </m:r>
                            <m:r>
                              <a:rPr lang="es-ES" sz="900" b="0" i="1">
                                <a:latin typeface="Cambria Math" panose="02040503050406030204" pitchFamily="18" charset="0"/>
                              </a:rPr>
                              <m:t> </m:t>
                            </m:r>
                            <m:r>
                              <a:rPr lang="es-ES" sz="900" b="0" i="1">
                                <a:latin typeface="Cambria Math" panose="02040503050406030204" pitchFamily="18" charset="0"/>
                              </a:rPr>
                              <m:t>𝑒𝑛</m:t>
                            </m:r>
                            <m:r>
                              <a:rPr lang="es-ES" sz="900" b="0" i="1">
                                <a:latin typeface="Cambria Math" panose="02040503050406030204" pitchFamily="18" charset="0"/>
                              </a:rPr>
                              <m:t> </m:t>
                            </m:r>
                            <m:r>
                              <a:rPr lang="es-ES" sz="900" b="0" i="1">
                                <a:latin typeface="Cambria Math" panose="02040503050406030204" pitchFamily="18" charset="0"/>
                              </a:rPr>
                              <m:t>𝑓𝑜𝑟𝑚𝑎𝑐𝑖</m:t>
                            </m:r>
                            <m:r>
                              <a:rPr lang="es-ES" sz="900" b="0" i="1">
                                <a:latin typeface="Cambria Math" panose="02040503050406030204" pitchFamily="18" charset="0"/>
                              </a:rPr>
                              <m:t>ó</m:t>
                            </m:r>
                            <m:r>
                              <a:rPr lang="es-ES" sz="900" b="0" i="1">
                                <a:latin typeface="Cambria Math" panose="02040503050406030204" pitchFamily="18" charset="0"/>
                              </a:rPr>
                              <m:t>𝑛</m:t>
                            </m:r>
                            <m:r>
                              <a:rPr lang="es-ES" sz="900" b="0" i="1">
                                <a:latin typeface="Cambria Math" panose="02040503050406030204" pitchFamily="18" charset="0"/>
                              </a:rPr>
                              <m:t> </m:t>
                            </m:r>
                            <m:r>
                              <a:rPr lang="es-ES" sz="900" b="0" i="1">
                                <a:latin typeface="Cambria Math" panose="02040503050406030204" pitchFamily="18" charset="0"/>
                              </a:rPr>
                              <m:t>𝑡</m:t>
                            </m:r>
                            <m:r>
                              <a:rPr lang="es-ES" sz="900" b="0" i="1">
                                <a:latin typeface="Cambria Math" panose="02040503050406030204" pitchFamily="18" charset="0"/>
                              </a:rPr>
                              <m:t>é</m:t>
                            </m:r>
                            <m:r>
                              <a:rPr lang="es-ES" sz="900" b="0" i="1">
                                <a:latin typeface="Cambria Math" panose="02040503050406030204" pitchFamily="18" charset="0"/>
                              </a:rPr>
                              <m:t>𝑐𝑛𝑖𝑐𝑎</m:t>
                            </m:r>
                            <m:r>
                              <a:rPr lang="es-ES" sz="900" b="0" i="1">
                                <a:latin typeface="Cambria Math" panose="02040503050406030204" pitchFamily="18" charset="0"/>
                              </a:rPr>
                              <m:t> </m:t>
                            </m:r>
                            <m:r>
                              <a:rPr lang="es-ES" sz="900" b="0" i="1">
                                <a:latin typeface="Cambria Math" panose="02040503050406030204" pitchFamily="18" charset="0"/>
                              </a:rPr>
                              <m:t>𝑦</m:t>
                            </m:r>
                            <m:r>
                              <a:rPr lang="es-ES" sz="900" b="0" i="1">
                                <a:latin typeface="Cambria Math" panose="02040503050406030204" pitchFamily="18" charset="0"/>
                              </a:rPr>
                              <m:t> </m:t>
                            </m:r>
                            <m:r>
                              <a:rPr lang="es-ES" sz="900" b="0" i="1">
                                <a:latin typeface="Cambria Math" panose="02040503050406030204" pitchFamily="18" charset="0"/>
                              </a:rPr>
                              <m:t>𝑡𝑒𝑐𝑛𝑜𝑙</m:t>
                            </m:r>
                            <m:r>
                              <a:rPr lang="es-ES" sz="900" b="0" i="1">
                                <a:latin typeface="Cambria Math" panose="02040503050406030204" pitchFamily="18" charset="0"/>
                              </a:rPr>
                              <m:t>ó</m:t>
                            </m:r>
                            <m:r>
                              <a:rPr lang="es-ES" sz="900" b="0" i="1">
                                <a:latin typeface="Cambria Math" panose="02040503050406030204" pitchFamily="18" charset="0"/>
                              </a:rPr>
                              <m:t>𝑔𝑖𝑐𝑎</m:t>
                            </m:r>
                          </m:num>
                          <m:den>
                            <m:r>
                              <a:rPr lang="es-CO" sz="900" i="1">
                                <a:latin typeface="Cambria Math" panose="02040503050406030204" pitchFamily="18" charset="0"/>
                              </a:rPr>
                              <m:t>𝑇𝑜𝑡𝑎𝑙</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𝑚𝑢𝑗𝑒𝑟𝑒𝑠</m:t>
                            </m:r>
                            <m:r>
                              <a:rPr lang="es-CO" sz="900" i="1">
                                <a:latin typeface="Cambria Math" panose="02040503050406030204" pitchFamily="18" charset="0"/>
                              </a:rPr>
                              <m:t> </m:t>
                            </m:r>
                            <m:r>
                              <a:rPr lang="es-ES" sz="900" b="0" i="1">
                                <a:latin typeface="Cambria Math" panose="02040503050406030204" pitchFamily="18" charset="0"/>
                              </a:rPr>
                              <m:t>𝑒𝑛</m:t>
                            </m:r>
                            <m:r>
                              <a:rPr lang="es-ES" sz="900" b="0" i="1">
                                <a:latin typeface="Cambria Math" panose="02040503050406030204" pitchFamily="18" charset="0"/>
                              </a:rPr>
                              <m:t> </m:t>
                            </m:r>
                            <m:r>
                              <a:rPr lang="es-ES" sz="900" b="0" i="1">
                                <a:latin typeface="Cambria Math" panose="02040503050406030204" pitchFamily="18" charset="0"/>
                              </a:rPr>
                              <m:t>𝑒𝑑𝑎𝑑</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𝑡𝑟𝑎𝑏𝑎𝑗𝑎𝑟</m:t>
                            </m:r>
                          </m:den>
                        </m:f>
                        <m:r>
                          <a:rPr lang="es-ES" sz="900" b="0" i="1">
                            <a:latin typeface="Cambria Math" panose="02040503050406030204" pitchFamily="18" charset="0"/>
                          </a:rPr>
                          <m:t>∗1.000−</m:t>
                        </m:r>
                        <m:f>
                          <m:fPr>
                            <m:ctrlPr>
                              <a:rPr lang="es-ES" sz="900" b="0" i="1">
                                <a:latin typeface="Cambria Math" panose="02040503050406030204" pitchFamily="18" charset="0"/>
                              </a:rPr>
                            </m:ctrlPr>
                          </m:fPr>
                          <m:num>
                            <m:r>
                              <a:rPr lang="es-ES" sz="900" b="0" i="1">
                                <a:latin typeface="Cambria Math" panose="02040503050406030204" pitchFamily="18" charset="0"/>
                              </a:rPr>
                              <m:t>𝑁</m:t>
                            </m:r>
                            <m:r>
                              <a:rPr lang="es-ES" sz="900" b="0" i="1">
                                <a:latin typeface="Cambria Math" panose="02040503050406030204" pitchFamily="18" charset="0"/>
                              </a:rPr>
                              <m:t>ú</m:t>
                            </m:r>
                            <m:r>
                              <a:rPr lang="es-ES" sz="900" b="0" i="1">
                                <a:latin typeface="Cambria Math" panose="02040503050406030204" pitchFamily="18" charset="0"/>
                              </a:rPr>
                              <m:t>𝑚𝑒𝑟𝑜</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r>
                              <a:rPr lang="es-ES" sz="900" b="0" i="1">
                                <a:latin typeface="Cambria Math" panose="02040503050406030204" pitchFamily="18" charset="0"/>
                              </a:rPr>
                              <m:t> </m:t>
                            </m:r>
                            <m:r>
                              <a:rPr lang="es-ES" sz="900" b="0" i="1">
                                <a:latin typeface="Cambria Math" panose="02040503050406030204" pitchFamily="18" charset="0"/>
                              </a:rPr>
                              <m:t>𝑔𝑟𝑎𝑑𝑢𝑎𝑑𝑜𝑠</m:t>
                            </m:r>
                            <m:r>
                              <a:rPr lang="es-ES" sz="900" b="0" i="1">
                                <a:latin typeface="Cambria Math" panose="02040503050406030204" pitchFamily="18" charset="0"/>
                              </a:rPr>
                              <m:t> </m:t>
                            </m:r>
                            <m:r>
                              <a:rPr lang="es-ES" sz="900" b="0" i="1">
                                <a:latin typeface="Cambria Math" panose="02040503050406030204" pitchFamily="18" charset="0"/>
                              </a:rPr>
                              <m:t>𝑒𝑛</m:t>
                            </m:r>
                            <m:r>
                              <a:rPr lang="es-ES" sz="900" b="0" i="1">
                                <a:latin typeface="Cambria Math" panose="02040503050406030204" pitchFamily="18" charset="0"/>
                              </a:rPr>
                              <m:t> </m:t>
                            </m:r>
                            <m:r>
                              <a:rPr lang="es-ES" sz="900" b="0" i="1">
                                <a:latin typeface="Cambria Math" panose="02040503050406030204" pitchFamily="18" charset="0"/>
                              </a:rPr>
                              <m:t>𝑓𝑜𝑟𝑚𝑎𝑐𝑖</m:t>
                            </m:r>
                            <m:r>
                              <a:rPr lang="es-ES" sz="900" b="0" i="1">
                                <a:latin typeface="Cambria Math" panose="02040503050406030204" pitchFamily="18" charset="0"/>
                              </a:rPr>
                              <m:t>ó</m:t>
                            </m:r>
                            <m:r>
                              <a:rPr lang="es-ES" sz="900" b="0" i="1">
                                <a:latin typeface="Cambria Math" panose="02040503050406030204" pitchFamily="18" charset="0"/>
                              </a:rPr>
                              <m:t>𝑛</m:t>
                            </m:r>
                            <m:r>
                              <a:rPr lang="es-ES" sz="900" b="0" i="1">
                                <a:latin typeface="Cambria Math" panose="02040503050406030204" pitchFamily="18" charset="0"/>
                              </a:rPr>
                              <m:t> </m:t>
                            </m:r>
                            <m:r>
                              <a:rPr lang="es-ES" sz="900" b="0" i="1">
                                <a:latin typeface="Cambria Math" panose="02040503050406030204" pitchFamily="18" charset="0"/>
                              </a:rPr>
                              <m:t>𝑡</m:t>
                            </m:r>
                            <m:r>
                              <a:rPr lang="es-ES" sz="900" b="0" i="1">
                                <a:latin typeface="Cambria Math" panose="02040503050406030204" pitchFamily="18" charset="0"/>
                              </a:rPr>
                              <m:t>é</m:t>
                            </m:r>
                            <m:r>
                              <a:rPr lang="es-ES" sz="900" b="0" i="1">
                                <a:latin typeface="Cambria Math" panose="02040503050406030204" pitchFamily="18" charset="0"/>
                              </a:rPr>
                              <m:t>𝑐𝑛𝑖𝑐𝑎</m:t>
                            </m:r>
                            <m:r>
                              <a:rPr lang="es-ES" sz="900" b="0" i="1">
                                <a:latin typeface="Cambria Math" panose="02040503050406030204" pitchFamily="18" charset="0"/>
                              </a:rPr>
                              <m:t> </m:t>
                            </m:r>
                            <m:r>
                              <a:rPr lang="es-ES" sz="900" b="0" i="1">
                                <a:latin typeface="Cambria Math" panose="02040503050406030204" pitchFamily="18" charset="0"/>
                              </a:rPr>
                              <m:t>𝑦</m:t>
                            </m:r>
                            <m:r>
                              <a:rPr lang="es-ES" sz="900" b="0" i="1">
                                <a:latin typeface="Cambria Math" panose="02040503050406030204" pitchFamily="18" charset="0"/>
                              </a:rPr>
                              <m:t> </m:t>
                            </m:r>
                            <m:r>
                              <a:rPr lang="es-ES" sz="900" b="0" i="1">
                                <a:latin typeface="Cambria Math" panose="02040503050406030204" pitchFamily="18" charset="0"/>
                              </a:rPr>
                              <m:t>𝑡𝑒𝑐𝑛𝑜𝑙</m:t>
                            </m:r>
                            <m:r>
                              <a:rPr lang="es-ES" sz="900" b="0" i="1">
                                <a:latin typeface="Cambria Math" panose="02040503050406030204" pitchFamily="18" charset="0"/>
                              </a:rPr>
                              <m:t>ó</m:t>
                            </m:r>
                            <m:r>
                              <a:rPr lang="es-ES" sz="900" b="0" i="1">
                                <a:latin typeface="Cambria Math" panose="02040503050406030204" pitchFamily="18" charset="0"/>
                              </a:rPr>
                              <m:t>𝑔𝑖𝑐𝑎</m:t>
                            </m:r>
                          </m:num>
                          <m:den>
                            <m:r>
                              <a:rPr lang="es-ES" sz="900" b="0" i="1">
                                <a:latin typeface="Cambria Math" panose="02040503050406030204" pitchFamily="18" charset="0"/>
                              </a:rPr>
                              <m:t>𝑇𝑜𝑡𝑎𝑙</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r>
                              <a:rPr lang="es-ES" sz="900" b="0" i="1">
                                <a:latin typeface="Cambria Math" panose="02040503050406030204" pitchFamily="18" charset="0"/>
                              </a:rPr>
                              <m:t> </m:t>
                            </m:r>
                            <m:r>
                              <a:rPr lang="es-ES" sz="900" b="0" i="1">
                                <a:latin typeface="Cambria Math" panose="02040503050406030204" pitchFamily="18" charset="0"/>
                              </a:rPr>
                              <m:t>𝑒𝑛</m:t>
                            </m:r>
                            <m:r>
                              <a:rPr lang="es-ES" sz="900" b="0" i="1">
                                <a:latin typeface="Cambria Math" panose="02040503050406030204" pitchFamily="18" charset="0"/>
                              </a:rPr>
                              <m:t> </m:t>
                            </m:r>
                            <m:r>
                              <a:rPr lang="es-ES" sz="900" b="0" i="1">
                                <a:latin typeface="Cambria Math" panose="02040503050406030204" pitchFamily="18" charset="0"/>
                              </a:rPr>
                              <m:t>𝑒𝑑𝑎𝑑</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𝑡𝑟𝑎𝑏𝑎𝑗𝑎𝑟</m:t>
                            </m:r>
                          </m:den>
                        </m:f>
                        <m:r>
                          <a:rPr lang="es-ES" sz="900" b="0" i="1">
                            <a:latin typeface="Cambria Math" panose="02040503050406030204" pitchFamily="18" charset="0"/>
                          </a:rPr>
                          <m:t>∗1.000</m:t>
                        </m:r>
                      </m:num>
                      <m:den>
                        <m:r>
                          <a:rPr lang="es-CO" sz="900" i="1">
                            <a:latin typeface="Cambria Math" panose="02040503050406030204" pitchFamily="18" charset="0"/>
                          </a:rPr>
                          <m:t> </m:t>
                        </m:r>
                        <m:f>
                          <m:fPr>
                            <m:ctrlPr>
                              <a:rPr lang="es-ES" sz="900" b="0" i="1">
                                <a:solidFill>
                                  <a:schemeClr val="tx1"/>
                                </a:solidFill>
                                <a:effectLst/>
                                <a:latin typeface="Cambria Math" panose="02040503050406030204" pitchFamily="18" charset="0"/>
                                <a:ea typeface="+mn-ea"/>
                                <a:cs typeface="+mn-cs"/>
                              </a:rPr>
                            </m:ctrlPr>
                          </m:fPr>
                          <m:num>
                            <m:r>
                              <a:rPr lang="es-ES" sz="900" b="0" i="1">
                                <a:solidFill>
                                  <a:schemeClr val="tx1"/>
                                </a:solidFill>
                                <a:effectLst/>
                                <a:latin typeface="Cambria Math" panose="02040503050406030204" pitchFamily="18" charset="0"/>
                                <a:ea typeface="+mn-ea"/>
                                <a:cs typeface="+mn-cs"/>
                              </a:rPr>
                              <m:t>𝑁</m:t>
                            </m:r>
                            <m:r>
                              <a:rPr lang="es-ES" sz="900" b="0" i="1">
                                <a:solidFill>
                                  <a:schemeClr val="tx1"/>
                                </a:solidFill>
                                <a:effectLst/>
                                <a:latin typeface="Cambria Math" panose="02040503050406030204" pitchFamily="18" charset="0"/>
                                <a:ea typeface="+mn-ea"/>
                                <a:cs typeface="+mn-cs"/>
                              </a:rPr>
                              <m:t>ú</m:t>
                            </m:r>
                            <m:r>
                              <a:rPr lang="es-ES" sz="900" b="0" i="1">
                                <a:solidFill>
                                  <a:schemeClr val="tx1"/>
                                </a:solidFill>
                                <a:effectLst/>
                                <a:latin typeface="Cambria Math" panose="02040503050406030204" pitchFamily="18" charset="0"/>
                                <a:ea typeface="+mn-ea"/>
                                <a:cs typeface="+mn-cs"/>
                              </a:rPr>
                              <m:t>𝑚𝑒𝑟𝑜</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h𝑜𝑚𝑏𝑟𝑒𝑠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𝑔𝑟𝑎𝑑𝑢𝑎𝑑𝑜𝑠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𝑒𝑛</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𝑓𝑜𝑟𝑚𝑎𝑐𝑖</m:t>
                            </m:r>
                            <m:r>
                              <a:rPr lang="es-ES" sz="900" b="0" i="1">
                                <a:solidFill>
                                  <a:schemeClr val="tx1"/>
                                </a:solidFill>
                                <a:effectLst/>
                                <a:latin typeface="Cambria Math" panose="02040503050406030204" pitchFamily="18" charset="0"/>
                                <a:ea typeface="+mn-ea"/>
                                <a:cs typeface="+mn-cs"/>
                              </a:rPr>
                              <m:t>ó</m:t>
                            </m:r>
                            <m:r>
                              <a:rPr lang="es-ES" sz="900" b="0" i="1">
                                <a:solidFill>
                                  <a:schemeClr val="tx1"/>
                                </a:solidFill>
                                <a:effectLst/>
                                <a:latin typeface="Cambria Math" panose="02040503050406030204" pitchFamily="18" charset="0"/>
                                <a:ea typeface="+mn-ea"/>
                                <a:cs typeface="+mn-cs"/>
                              </a:rPr>
                              <m:t>𝑛</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𝑡</m:t>
                            </m:r>
                            <m:r>
                              <a:rPr lang="es-ES" sz="900" b="0" i="1">
                                <a:solidFill>
                                  <a:schemeClr val="tx1"/>
                                </a:solidFill>
                                <a:effectLst/>
                                <a:latin typeface="Cambria Math" panose="02040503050406030204" pitchFamily="18" charset="0"/>
                                <a:ea typeface="+mn-ea"/>
                                <a:cs typeface="+mn-cs"/>
                              </a:rPr>
                              <m:t>é</m:t>
                            </m:r>
                            <m:r>
                              <a:rPr lang="es-ES" sz="900" b="0" i="1">
                                <a:solidFill>
                                  <a:schemeClr val="tx1"/>
                                </a:solidFill>
                                <a:effectLst/>
                                <a:latin typeface="Cambria Math" panose="02040503050406030204" pitchFamily="18" charset="0"/>
                                <a:ea typeface="+mn-ea"/>
                                <a:cs typeface="+mn-cs"/>
                              </a:rPr>
                              <m:t>𝑐𝑛𝑖𝑐𝑎</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𝑦</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𝑡𝑒𝑐𝑛𝑜𝑙</m:t>
                            </m:r>
                            <m:r>
                              <a:rPr lang="es-ES" sz="900" b="0" i="1">
                                <a:solidFill>
                                  <a:schemeClr val="tx1"/>
                                </a:solidFill>
                                <a:effectLst/>
                                <a:latin typeface="Cambria Math" panose="02040503050406030204" pitchFamily="18" charset="0"/>
                                <a:ea typeface="+mn-ea"/>
                                <a:cs typeface="+mn-cs"/>
                              </a:rPr>
                              <m:t>ó</m:t>
                            </m:r>
                            <m:r>
                              <a:rPr lang="es-ES" sz="900" b="0" i="1">
                                <a:solidFill>
                                  <a:schemeClr val="tx1"/>
                                </a:solidFill>
                                <a:effectLst/>
                                <a:latin typeface="Cambria Math" panose="02040503050406030204" pitchFamily="18" charset="0"/>
                                <a:ea typeface="+mn-ea"/>
                                <a:cs typeface="+mn-cs"/>
                              </a:rPr>
                              <m:t>𝑔𝑖𝑐𝑎</m:t>
                            </m:r>
                          </m:num>
                          <m:den>
                            <m:r>
                              <a:rPr lang="es-ES" sz="900" b="0" i="1">
                                <a:solidFill>
                                  <a:schemeClr val="tx1"/>
                                </a:solidFill>
                                <a:effectLst/>
                                <a:latin typeface="Cambria Math" panose="02040503050406030204" pitchFamily="18" charset="0"/>
                                <a:ea typeface="+mn-ea"/>
                                <a:cs typeface="+mn-cs"/>
                              </a:rPr>
                              <m:t>𝑇𝑜𝑡𝑎𝑙</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h𝑜𝑚𝑏𝑟𝑒𝑠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𝑒𝑛</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𝑒𝑑𝑎𝑑</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𝑡𝑟𝑎𝑏𝑎𝑗𝑎𝑟</m:t>
                            </m:r>
                          </m:den>
                        </m:f>
                        <m:r>
                          <a:rPr lang="es-ES" sz="900" b="0" i="1">
                            <a:solidFill>
                              <a:schemeClr val="tx1"/>
                            </a:solidFill>
                            <a:effectLst/>
                            <a:latin typeface="Cambria Math" panose="02040503050406030204" pitchFamily="18" charset="0"/>
                            <a:ea typeface="+mn-ea"/>
                            <a:cs typeface="+mn-cs"/>
                          </a:rPr>
                          <m:t>∗1.000</m:t>
                        </m:r>
                      </m:den>
                    </m:f>
                  </m:oMath>
                </m:oMathPara>
              </a14:m>
              <a:endParaRPr lang="es-CO" sz="900"/>
            </a:p>
          </xdr:txBody>
        </xdr:sp>
      </mc:Choice>
      <mc:Fallback xmlns="">
        <xdr:sp macro="" textlink="">
          <xdr:nvSpPr>
            <xdr:cNvPr id="2" name="CuadroTexto 1">
              <a:extLst>
                <a:ext uri="{FF2B5EF4-FFF2-40B4-BE49-F238E27FC236}">
                  <a16:creationId xmlns:a16="http://schemas.microsoft.com/office/drawing/2014/main" id="{D5720173-68F3-49E5-B27F-AC0C6464B777}"/>
                </a:ext>
              </a:extLst>
            </xdr:cNvPr>
            <xdr:cNvSpPr txBox="1"/>
          </xdr:nvSpPr>
          <xdr:spPr>
            <a:xfrm>
              <a:off x="1562192" y="4725091"/>
              <a:ext cx="11094065" cy="52328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900" i="0">
                  <a:latin typeface="Cambria Math" panose="02040503050406030204" pitchFamily="18" charset="0"/>
                </a:rPr>
                <a:t>((𝑁ú𝑚𝑒𝑟𝑜 𝑑𝑒 𝑚𝑢𝑗𝑒𝑟𝑒𝑠</a:t>
              </a:r>
              <a:r>
                <a:rPr lang="es-ES" sz="900" b="0" i="0">
                  <a:latin typeface="Cambria Math" panose="02040503050406030204" pitchFamily="18" charset="0"/>
                </a:rPr>
                <a:t> 𝑔𝑟𝑎𝑑𝑢𝑎𝑑𝑎𝑠 𝑒𝑛 𝑓𝑜𝑟𝑚𝑎𝑐𝑖ó𝑛 𝑡é𝑐𝑛𝑖𝑐𝑎 𝑦 𝑡𝑒𝑐𝑛𝑜𝑙ó𝑔𝑖𝑐𝑎</a:t>
              </a:r>
              <a:r>
                <a:rPr lang="es-CO" sz="900" b="0" i="0">
                  <a:latin typeface="Cambria Math" panose="02040503050406030204" pitchFamily="18" charset="0"/>
                </a:rPr>
                <a:t>)/(</a:t>
              </a:r>
              <a:r>
                <a:rPr lang="es-CO" sz="900" i="0">
                  <a:latin typeface="Cambria Math" panose="02040503050406030204" pitchFamily="18" charset="0"/>
                </a:rPr>
                <a:t>𝑇𝑜𝑡𝑎𝑙 𝑑𝑒 𝑚𝑢𝑗𝑒𝑟𝑒𝑠 </a:t>
              </a:r>
              <a:r>
                <a:rPr lang="es-ES" sz="900" b="0" i="0">
                  <a:latin typeface="Cambria Math" panose="02040503050406030204" pitchFamily="18" charset="0"/>
                </a:rPr>
                <a:t>𝑒𝑛 𝑒𝑑𝑎𝑑 𝑑𝑒 𝑡𝑟𝑎𝑏𝑎𝑗𝑎𝑟</a:t>
              </a:r>
              <a:r>
                <a:rPr lang="es-CO" sz="900" b="0" i="0">
                  <a:latin typeface="Cambria Math" panose="02040503050406030204" pitchFamily="18" charset="0"/>
                </a:rPr>
                <a:t>)</a:t>
              </a:r>
              <a:r>
                <a:rPr lang="es-ES" sz="900" b="0" i="0">
                  <a:latin typeface="Cambria Math" panose="02040503050406030204" pitchFamily="18" charset="0"/>
                </a:rPr>
                <a:t>∗1.000−(𝑁ú𝑚𝑒𝑟𝑜 𝑑𝑒 ℎ𝑜𝑚𝑏𝑟𝑒𝑠 𝑔𝑟𝑎𝑑𝑢𝑎𝑑𝑜𝑠 𝑒𝑛 𝑓𝑜𝑟𝑚𝑎𝑐𝑖ó𝑛 𝑡é𝑐𝑛𝑖𝑐𝑎 𝑦 𝑡𝑒𝑐𝑛𝑜𝑙ó𝑔𝑖𝑐𝑎)/(𝑇𝑜𝑡𝑎𝑙 𝑑𝑒 ℎ𝑜𝑚𝑏𝑟𝑒𝑠 𝑒𝑛 𝑒𝑑𝑎𝑑 𝑑𝑒 𝑡𝑟𝑎𝑏𝑎𝑗𝑎𝑟)∗1.000</a:t>
              </a:r>
              <a:r>
                <a:rPr lang="es-CO" sz="900" b="0" i="0">
                  <a:latin typeface="Cambria Math" panose="02040503050406030204" pitchFamily="18" charset="0"/>
                </a:rPr>
                <a:t>)/(</a:t>
              </a:r>
              <a:r>
                <a:rPr lang="es-CO" sz="900" i="0">
                  <a:latin typeface="Cambria Math" panose="02040503050406030204" pitchFamily="18" charset="0"/>
                </a:rPr>
                <a:t> </a:t>
              </a:r>
              <a:r>
                <a:rPr lang="es-ES" sz="900" b="0" i="0">
                  <a:solidFill>
                    <a:schemeClr val="tx1"/>
                  </a:solidFill>
                  <a:effectLst/>
                  <a:latin typeface="Cambria Math" panose="02040503050406030204" pitchFamily="18" charset="0"/>
                  <a:ea typeface="+mn-ea"/>
                  <a:cs typeface="+mn-cs"/>
                </a:rPr>
                <a:t>(𝑁ú𝑚𝑒𝑟𝑜 𝑑𝑒 ℎ𝑜𝑚𝑏𝑟𝑒𝑠 𝑔𝑟𝑎𝑑𝑢𝑎𝑑𝑜𝑠 𝑒𝑛 𝑓𝑜𝑟𝑚𝑎𝑐𝑖ó𝑛 𝑡é𝑐𝑛𝑖𝑐𝑎 𝑦 𝑡𝑒𝑐𝑛𝑜𝑙ó𝑔𝑖𝑐𝑎)/(𝑇𝑜𝑡𝑎𝑙 𝑑𝑒 ℎ𝑜𝑚𝑏𝑟𝑒𝑠 𝑒𝑛 𝑒𝑑𝑎𝑑 𝑑𝑒 𝑡𝑟𝑎𝑏𝑎𝑗𝑎𝑟)∗1.000</a:t>
              </a:r>
              <a:r>
                <a:rPr lang="es-CO" sz="900" b="0" i="0">
                  <a:solidFill>
                    <a:schemeClr val="tx1"/>
                  </a:solidFill>
                  <a:effectLst/>
                  <a:latin typeface="Cambria Math" panose="02040503050406030204" pitchFamily="18" charset="0"/>
                  <a:ea typeface="+mn-ea"/>
                  <a:cs typeface="+mn-cs"/>
                </a:rPr>
                <a:t>)</a:t>
              </a:r>
              <a:endParaRPr lang="es-CO" sz="900"/>
            </a:p>
          </xdr:txBody>
        </xdr:sp>
      </mc:Fallback>
    </mc:AlternateContent>
    <xdr:clientData/>
  </xdr:oneCellAnchor>
  <xdr:twoCellAnchor editAs="oneCell">
    <xdr:from>
      <xdr:col>0</xdr:col>
      <xdr:colOff>0</xdr:colOff>
      <xdr:row>64</xdr:row>
      <xdr:rowOff>27213</xdr:rowOff>
    </xdr:from>
    <xdr:to>
      <xdr:col>13</xdr:col>
      <xdr:colOff>9070</xdr:colOff>
      <xdr:row>71</xdr:row>
      <xdr:rowOff>16006</xdr:rowOff>
    </xdr:to>
    <xdr:pic>
      <xdr:nvPicPr>
        <xdr:cNvPr id="4" name="Imagen 3">
          <a:extLst>
            <a:ext uri="{FF2B5EF4-FFF2-40B4-BE49-F238E27FC236}">
              <a16:creationId xmlns:a16="http://schemas.microsoft.com/office/drawing/2014/main" id="{8F3CB8EB-0B58-4CF0-88FC-B78A3EB03F49}"/>
            </a:ext>
          </a:extLst>
        </xdr:cNvPr>
        <xdr:cNvPicPr>
          <a:picLocks noChangeAspect="1"/>
        </xdr:cNvPicPr>
      </xdr:nvPicPr>
      <xdr:blipFill rotWithShape="1">
        <a:blip xmlns:r="http://schemas.openxmlformats.org/officeDocument/2006/relationships" r:embed="rId1"/>
        <a:srcRect r="1627"/>
        <a:stretch/>
      </xdr:blipFill>
      <xdr:spPr>
        <a:xfrm>
          <a:off x="0" y="14922499"/>
          <a:ext cx="13344070" cy="1258793"/>
        </a:xfrm>
        <a:prstGeom prst="rect">
          <a:avLst/>
        </a:prstGeom>
      </xdr:spPr>
    </xdr:pic>
    <xdr:clientData/>
  </xdr:twoCellAnchor>
  <xdr:twoCellAnchor>
    <xdr:from>
      <xdr:col>0</xdr:col>
      <xdr:colOff>0</xdr:colOff>
      <xdr:row>0</xdr:row>
      <xdr:rowOff>0</xdr:rowOff>
    </xdr:from>
    <xdr:to>
      <xdr:col>13</xdr:col>
      <xdr:colOff>299357</xdr:colOff>
      <xdr:row>13</xdr:row>
      <xdr:rowOff>40821</xdr:rowOff>
    </xdr:to>
    <xdr:grpSp>
      <xdr:nvGrpSpPr>
        <xdr:cNvPr id="5" name="Grupo 4">
          <a:extLst>
            <a:ext uri="{FF2B5EF4-FFF2-40B4-BE49-F238E27FC236}">
              <a16:creationId xmlns:a16="http://schemas.microsoft.com/office/drawing/2014/main" id="{40B2F47A-211F-46F1-9591-4CC923BF97F7}"/>
            </a:ext>
          </a:extLst>
        </xdr:cNvPr>
        <xdr:cNvGrpSpPr/>
      </xdr:nvGrpSpPr>
      <xdr:grpSpPr>
        <a:xfrm>
          <a:off x="0" y="0"/>
          <a:ext cx="13622451" cy="2517321"/>
          <a:chOff x="0" y="0"/>
          <a:chExt cx="12845143" cy="2517321"/>
        </a:xfrm>
      </xdr:grpSpPr>
      <xdr:pic>
        <xdr:nvPicPr>
          <xdr:cNvPr id="6" name="Imagen 5">
            <a:extLst>
              <a:ext uri="{FF2B5EF4-FFF2-40B4-BE49-F238E27FC236}">
                <a16:creationId xmlns:a16="http://schemas.microsoft.com/office/drawing/2014/main" id="{ED4107B3-B922-7CB8-F0A1-454630162AA0}"/>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7" name="CuadroTexto 6">
            <a:extLst>
              <a:ext uri="{FF2B5EF4-FFF2-40B4-BE49-F238E27FC236}">
                <a16:creationId xmlns:a16="http://schemas.microsoft.com/office/drawing/2014/main" id="{653692AD-70AD-83FA-D5E8-E5DB769F6924}"/>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drawings/drawing19.xml><?xml version="1.0" encoding="utf-8"?>
<xdr:wsDr xmlns:xdr="http://schemas.openxmlformats.org/drawingml/2006/spreadsheetDrawing" xmlns:a="http://schemas.openxmlformats.org/drawingml/2006/main">
  <xdr:twoCellAnchor editAs="oneCell">
    <xdr:from>
      <xdr:col>0</xdr:col>
      <xdr:colOff>0</xdr:colOff>
      <xdr:row>64</xdr:row>
      <xdr:rowOff>18142</xdr:rowOff>
    </xdr:from>
    <xdr:to>
      <xdr:col>13</xdr:col>
      <xdr:colOff>0</xdr:colOff>
      <xdr:row>71</xdr:row>
      <xdr:rowOff>6935</xdr:rowOff>
    </xdr:to>
    <xdr:pic>
      <xdr:nvPicPr>
        <xdr:cNvPr id="4" name="Imagen 3">
          <a:extLst>
            <a:ext uri="{FF2B5EF4-FFF2-40B4-BE49-F238E27FC236}">
              <a16:creationId xmlns:a16="http://schemas.microsoft.com/office/drawing/2014/main" id="{03392278-801A-495C-836B-0F7CFD2BEEA6}"/>
            </a:ext>
          </a:extLst>
        </xdr:cNvPr>
        <xdr:cNvPicPr>
          <a:picLocks noChangeAspect="1"/>
        </xdr:cNvPicPr>
      </xdr:nvPicPr>
      <xdr:blipFill rotWithShape="1">
        <a:blip xmlns:r="http://schemas.openxmlformats.org/officeDocument/2006/relationships" r:embed="rId1"/>
        <a:srcRect r="1627"/>
        <a:stretch/>
      </xdr:blipFill>
      <xdr:spPr>
        <a:xfrm>
          <a:off x="0" y="14913428"/>
          <a:ext cx="13307786" cy="1258793"/>
        </a:xfrm>
        <a:prstGeom prst="rect">
          <a:avLst/>
        </a:prstGeom>
      </xdr:spPr>
    </xdr:pic>
    <xdr:clientData/>
  </xdr:twoCellAnchor>
  <xdr:oneCellAnchor>
    <xdr:from>
      <xdr:col>1</xdr:col>
      <xdr:colOff>453269</xdr:colOff>
      <xdr:row>18</xdr:row>
      <xdr:rowOff>9978</xdr:rowOff>
    </xdr:from>
    <xdr:ext cx="11094065" cy="523285"/>
    <mc:AlternateContent xmlns:mc="http://schemas.openxmlformats.org/markup-compatibility/2006" xmlns:a14="http://schemas.microsoft.com/office/drawing/2010/main">
      <mc:Choice Requires="a14">
        <xdr:sp macro="" textlink="">
          <xdr:nvSpPr>
            <xdr:cNvPr id="5" name="CuadroTexto 4">
              <a:extLst>
                <a:ext uri="{FF2B5EF4-FFF2-40B4-BE49-F238E27FC236}">
                  <a16:creationId xmlns:a16="http://schemas.microsoft.com/office/drawing/2014/main" id="{62934345-4715-4BE7-95A3-416C8D56F17A}"/>
                </a:ext>
              </a:extLst>
            </xdr:cNvPr>
            <xdr:cNvSpPr txBox="1"/>
          </xdr:nvSpPr>
          <xdr:spPr>
            <a:xfrm>
              <a:off x="1530955" y="4712607"/>
              <a:ext cx="11094065" cy="52328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900" i="1">
                            <a:latin typeface="Cambria Math" panose="02040503050406030204" pitchFamily="18" charset="0"/>
                          </a:rPr>
                        </m:ctrlPr>
                      </m:fPr>
                      <m:num>
                        <m:f>
                          <m:fPr>
                            <m:ctrlPr>
                              <a:rPr lang="es-CO" sz="900" i="1">
                                <a:latin typeface="Cambria Math" panose="02040503050406030204" pitchFamily="18" charset="0"/>
                              </a:rPr>
                            </m:ctrlPr>
                          </m:fPr>
                          <m:num>
                            <m:r>
                              <a:rPr lang="es-CO" sz="900" i="1">
                                <a:latin typeface="Cambria Math" panose="02040503050406030204" pitchFamily="18" charset="0"/>
                              </a:rPr>
                              <m:t>𝑁</m:t>
                            </m:r>
                            <m:r>
                              <a:rPr lang="es-CO" sz="900" i="1">
                                <a:latin typeface="Cambria Math" panose="02040503050406030204" pitchFamily="18" charset="0"/>
                              </a:rPr>
                              <m:t>ú</m:t>
                            </m:r>
                            <m:r>
                              <a:rPr lang="es-CO" sz="900" i="1">
                                <a:latin typeface="Cambria Math" panose="02040503050406030204" pitchFamily="18" charset="0"/>
                              </a:rPr>
                              <m:t>𝑚𝑒𝑟𝑜</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𝑚𝑢𝑗𝑒𝑟𝑒𝑠</m:t>
                            </m:r>
                            <m:r>
                              <a:rPr lang="es-ES" sz="900" b="0" i="1">
                                <a:latin typeface="Cambria Math" panose="02040503050406030204" pitchFamily="18" charset="0"/>
                              </a:rPr>
                              <m:t> </m:t>
                            </m:r>
                            <m:r>
                              <a:rPr lang="es-ES" sz="900" b="0" i="1">
                                <a:latin typeface="Cambria Math" panose="02040503050406030204" pitchFamily="18" charset="0"/>
                              </a:rPr>
                              <m:t>𝑔𝑟𝑎𝑑𝑢𝑎𝑑𝑎𝑠</m:t>
                            </m:r>
                            <m:r>
                              <a:rPr lang="es-ES" sz="900" b="0" i="1">
                                <a:latin typeface="Cambria Math" panose="02040503050406030204" pitchFamily="18" charset="0"/>
                              </a:rPr>
                              <m:t> </m:t>
                            </m:r>
                            <m:r>
                              <a:rPr lang="es-ES" sz="900" b="0" i="1">
                                <a:latin typeface="Cambria Math" panose="02040503050406030204" pitchFamily="18" charset="0"/>
                              </a:rPr>
                              <m:t>𝑒𝑛</m:t>
                            </m:r>
                            <m:r>
                              <a:rPr lang="es-ES" sz="900" b="0" i="1">
                                <a:latin typeface="Cambria Math" panose="02040503050406030204" pitchFamily="18" charset="0"/>
                              </a:rPr>
                              <m:t> </m:t>
                            </m:r>
                            <m:r>
                              <a:rPr lang="es-ES" sz="900" b="0" i="1">
                                <a:latin typeface="Cambria Math" panose="02040503050406030204" pitchFamily="18" charset="0"/>
                              </a:rPr>
                              <m:t>𝑝𝑟𝑒𝑔𝑟𝑎𝑑𝑜</m:t>
                            </m:r>
                          </m:num>
                          <m:den>
                            <m:r>
                              <a:rPr lang="es-CO" sz="900" i="1">
                                <a:latin typeface="Cambria Math" panose="02040503050406030204" pitchFamily="18" charset="0"/>
                              </a:rPr>
                              <m:t>𝑇𝑜𝑡𝑎𝑙</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𝑚𝑢𝑗𝑒𝑟𝑒𝑠</m:t>
                            </m:r>
                            <m:r>
                              <a:rPr lang="es-CO" sz="900" i="1">
                                <a:latin typeface="Cambria Math" panose="02040503050406030204" pitchFamily="18" charset="0"/>
                              </a:rPr>
                              <m:t> </m:t>
                            </m:r>
                            <m:r>
                              <a:rPr lang="es-ES" sz="900" b="0" i="1">
                                <a:latin typeface="Cambria Math" panose="02040503050406030204" pitchFamily="18" charset="0"/>
                              </a:rPr>
                              <m:t>𝑒𝑛</m:t>
                            </m:r>
                            <m:r>
                              <a:rPr lang="es-ES" sz="900" b="0" i="1">
                                <a:latin typeface="Cambria Math" panose="02040503050406030204" pitchFamily="18" charset="0"/>
                              </a:rPr>
                              <m:t> </m:t>
                            </m:r>
                            <m:r>
                              <a:rPr lang="es-ES" sz="900" b="0" i="1">
                                <a:latin typeface="Cambria Math" panose="02040503050406030204" pitchFamily="18" charset="0"/>
                              </a:rPr>
                              <m:t>𝑒𝑑𝑎𝑑</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𝑡𝑟𝑎𝑏𝑎𝑗𝑎𝑟</m:t>
                            </m:r>
                          </m:den>
                        </m:f>
                        <m:r>
                          <a:rPr lang="es-ES" sz="900" b="0" i="1">
                            <a:latin typeface="Cambria Math" panose="02040503050406030204" pitchFamily="18" charset="0"/>
                          </a:rPr>
                          <m:t>∗1.000−</m:t>
                        </m:r>
                        <m:f>
                          <m:fPr>
                            <m:ctrlPr>
                              <a:rPr lang="es-ES" sz="900" b="0" i="1">
                                <a:latin typeface="Cambria Math" panose="02040503050406030204" pitchFamily="18" charset="0"/>
                              </a:rPr>
                            </m:ctrlPr>
                          </m:fPr>
                          <m:num>
                            <m:r>
                              <a:rPr lang="es-ES" sz="900" b="0" i="1">
                                <a:latin typeface="Cambria Math" panose="02040503050406030204" pitchFamily="18" charset="0"/>
                              </a:rPr>
                              <m:t>𝑁</m:t>
                            </m:r>
                            <m:r>
                              <a:rPr lang="es-ES" sz="900" b="0" i="1">
                                <a:latin typeface="Cambria Math" panose="02040503050406030204" pitchFamily="18" charset="0"/>
                              </a:rPr>
                              <m:t>ú</m:t>
                            </m:r>
                            <m:r>
                              <a:rPr lang="es-ES" sz="900" b="0" i="1">
                                <a:latin typeface="Cambria Math" panose="02040503050406030204" pitchFamily="18" charset="0"/>
                              </a:rPr>
                              <m:t>𝑚𝑒𝑟𝑜</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r>
                              <a:rPr lang="es-ES" sz="900" b="0" i="1">
                                <a:latin typeface="Cambria Math" panose="02040503050406030204" pitchFamily="18" charset="0"/>
                              </a:rPr>
                              <m:t> </m:t>
                            </m:r>
                            <m:r>
                              <a:rPr lang="es-ES" sz="900" b="0" i="1">
                                <a:latin typeface="Cambria Math" panose="02040503050406030204" pitchFamily="18" charset="0"/>
                              </a:rPr>
                              <m:t>𝑔𝑟𝑎𝑑𝑢𝑎𝑑𝑜𝑠</m:t>
                            </m:r>
                            <m:r>
                              <a:rPr lang="es-ES" sz="900" b="0" i="1">
                                <a:latin typeface="Cambria Math" panose="02040503050406030204" pitchFamily="18" charset="0"/>
                              </a:rPr>
                              <m:t> </m:t>
                            </m:r>
                            <m:r>
                              <a:rPr lang="es-ES" sz="900" b="0" i="1">
                                <a:latin typeface="Cambria Math" panose="02040503050406030204" pitchFamily="18" charset="0"/>
                              </a:rPr>
                              <m:t>𝑒𝑛</m:t>
                            </m:r>
                            <m:r>
                              <a:rPr lang="es-ES" sz="900" b="0" i="1">
                                <a:latin typeface="Cambria Math" panose="02040503050406030204" pitchFamily="18" charset="0"/>
                              </a:rPr>
                              <m:t> </m:t>
                            </m:r>
                            <m:r>
                              <a:rPr lang="es-ES" sz="900" b="0" i="1">
                                <a:latin typeface="Cambria Math" panose="02040503050406030204" pitchFamily="18" charset="0"/>
                              </a:rPr>
                              <m:t>𝑝𝑟𝑒𝑔𝑟𝑎𝑑𝑜</m:t>
                            </m:r>
                          </m:num>
                          <m:den>
                            <m:r>
                              <a:rPr lang="es-ES" sz="900" b="0" i="1">
                                <a:latin typeface="Cambria Math" panose="02040503050406030204" pitchFamily="18" charset="0"/>
                              </a:rPr>
                              <m:t>𝑇𝑜𝑡𝑎𝑙</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r>
                              <a:rPr lang="es-ES" sz="900" b="0" i="1">
                                <a:latin typeface="Cambria Math" panose="02040503050406030204" pitchFamily="18" charset="0"/>
                              </a:rPr>
                              <m:t> </m:t>
                            </m:r>
                            <m:r>
                              <a:rPr lang="es-ES" sz="900" b="0" i="1">
                                <a:latin typeface="Cambria Math" panose="02040503050406030204" pitchFamily="18" charset="0"/>
                              </a:rPr>
                              <m:t>𝑒𝑛</m:t>
                            </m:r>
                            <m:r>
                              <a:rPr lang="es-ES" sz="900" b="0" i="1">
                                <a:latin typeface="Cambria Math" panose="02040503050406030204" pitchFamily="18" charset="0"/>
                              </a:rPr>
                              <m:t> </m:t>
                            </m:r>
                            <m:r>
                              <a:rPr lang="es-ES" sz="900" b="0" i="1">
                                <a:latin typeface="Cambria Math" panose="02040503050406030204" pitchFamily="18" charset="0"/>
                              </a:rPr>
                              <m:t>𝑒𝑑𝑎𝑑</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𝑡𝑟𝑎𝑏𝑎𝑗𝑎𝑟</m:t>
                            </m:r>
                          </m:den>
                        </m:f>
                        <m:r>
                          <a:rPr lang="es-ES" sz="900" b="0" i="1">
                            <a:latin typeface="Cambria Math" panose="02040503050406030204" pitchFamily="18" charset="0"/>
                          </a:rPr>
                          <m:t>∗1.000</m:t>
                        </m:r>
                      </m:num>
                      <m:den>
                        <m:r>
                          <a:rPr lang="es-CO" sz="900" i="1">
                            <a:latin typeface="Cambria Math" panose="02040503050406030204" pitchFamily="18" charset="0"/>
                          </a:rPr>
                          <m:t> </m:t>
                        </m:r>
                        <m:f>
                          <m:fPr>
                            <m:ctrlPr>
                              <a:rPr lang="es-ES" sz="900" b="0" i="1">
                                <a:solidFill>
                                  <a:schemeClr val="tx1"/>
                                </a:solidFill>
                                <a:effectLst/>
                                <a:latin typeface="Cambria Math" panose="02040503050406030204" pitchFamily="18" charset="0"/>
                                <a:ea typeface="+mn-ea"/>
                                <a:cs typeface="+mn-cs"/>
                              </a:rPr>
                            </m:ctrlPr>
                          </m:fPr>
                          <m:num>
                            <m:r>
                              <a:rPr lang="es-ES" sz="900" b="0" i="1">
                                <a:solidFill>
                                  <a:schemeClr val="tx1"/>
                                </a:solidFill>
                                <a:effectLst/>
                                <a:latin typeface="Cambria Math" panose="02040503050406030204" pitchFamily="18" charset="0"/>
                                <a:ea typeface="+mn-ea"/>
                                <a:cs typeface="+mn-cs"/>
                              </a:rPr>
                              <m:t>𝑁</m:t>
                            </m:r>
                            <m:r>
                              <a:rPr lang="es-ES" sz="900" b="0" i="1">
                                <a:solidFill>
                                  <a:schemeClr val="tx1"/>
                                </a:solidFill>
                                <a:effectLst/>
                                <a:latin typeface="Cambria Math" panose="02040503050406030204" pitchFamily="18" charset="0"/>
                                <a:ea typeface="+mn-ea"/>
                                <a:cs typeface="+mn-cs"/>
                              </a:rPr>
                              <m:t>ú</m:t>
                            </m:r>
                            <m:r>
                              <a:rPr lang="es-ES" sz="900" b="0" i="1">
                                <a:solidFill>
                                  <a:schemeClr val="tx1"/>
                                </a:solidFill>
                                <a:effectLst/>
                                <a:latin typeface="Cambria Math" panose="02040503050406030204" pitchFamily="18" charset="0"/>
                                <a:ea typeface="+mn-ea"/>
                                <a:cs typeface="+mn-cs"/>
                              </a:rPr>
                              <m:t>𝑚𝑒𝑟𝑜</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h𝑜𝑚𝑏𝑟𝑒𝑠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𝑔𝑟𝑎𝑑𝑢𝑎𝑑𝑜𝑠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𝑒𝑛</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𝑝𝑟𝑒𝑔𝑟𝑎𝑑𝑜</m:t>
                            </m:r>
                          </m:num>
                          <m:den>
                            <m:r>
                              <a:rPr lang="es-ES" sz="900" b="0" i="1">
                                <a:solidFill>
                                  <a:schemeClr val="tx1"/>
                                </a:solidFill>
                                <a:effectLst/>
                                <a:latin typeface="Cambria Math" panose="02040503050406030204" pitchFamily="18" charset="0"/>
                                <a:ea typeface="+mn-ea"/>
                                <a:cs typeface="+mn-cs"/>
                              </a:rPr>
                              <m:t>𝑇𝑜𝑡𝑎𝑙</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h𝑜𝑚𝑏𝑟𝑒𝑠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𝑒𝑛</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𝑒𝑑𝑎𝑑</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𝑡𝑟𝑎𝑏𝑎𝑗𝑎𝑟</m:t>
                            </m:r>
                          </m:den>
                        </m:f>
                        <m:r>
                          <a:rPr lang="es-ES" sz="900" b="0" i="1">
                            <a:solidFill>
                              <a:schemeClr val="tx1"/>
                            </a:solidFill>
                            <a:effectLst/>
                            <a:latin typeface="Cambria Math" panose="02040503050406030204" pitchFamily="18" charset="0"/>
                            <a:ea typeface="+mn-ea"/>
                            <a:cs typeface="+mn-cs"/>
                          </a:rPr>
                          <m:t>∗1.000</m:t>
                        </m:r>
                      </m:den>
                    </m:f>
                  </m:oMath>
                </m:oMathPara>
              </a14:m>
              <a:endParaRPr lang="es-CO" sz="900"/>
            </a:p>
          </xdr:txBody>
        </xdr:sp>
      </mc:Choice>
      <mc:Fallback xmlns="">
        <xdr:sp macro="" textlink="">
          <xdr:nvSpPr>
            <xdr:cNvPr id="5" name="CuadroTexto 4">
              <a:extLst>
                <a:ext uri="{FF2B5EF4-FFF2-40B4-BE49-F238E27FC236}">
                  <a16:creationId xmlns:a16="http://schemas.microsoft.com/office/drawing/2014/main" id="{62934345-4715-4BE7-95A3-416C8D56F17A}"/>
                </a:ext>
              </a:extLst>
            </xdr:cNvPr>
            <xdr:cNvSpPr txBox="1"/>
          </xdr:nvSpPr>
          <xdr:spPr>
            <a:xfrm>
              <a:off x="1530955" y="4712607"/>
              <a:ext cx="11094065" cy="52328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900" i="0">
                  <a:latin typeface="Cambria Math" panose="02040503050406030204" pitchFamily="18" charset="0"/>
                </a:rPr>
                <a:t>((𝑁ú𝑚𝑒𝑟𝑜 𝑑𝑒 𝑚𝑢𝑗𝑒𝑟𝑒𝑠</a:t>
              </a:r>
              <a:r>
                <a:rPr lang="es-ES" sz="900" b="0" i="0">
                  <a:latin typeface="Cambria Math" panose="02040503050406030204" pitchFamily="18" charset="0"/>
                </a:rPr>
                <a:t> 𝑔𝑟𝑎𝑑𝑢𝑎𝑑𝑎𝑠 𝑒𝑛 𝑝𝑟𝑒𝑔𝑟𝑎𝑑𝑜</a:t>
              </a:r>
              <a:r>
                <a:rPr lang="es-CO" sz="900" b="0" i="0">
                  <a:latin typeface="Cambria Math" panose="02040503050406030204" pitchFamily="18" charset="0"/>
                </a:rPr>
                <a:t>)/(</a:t>
              </a:r>
              <a:r>
                <a:rPr lang="es-CO" sz="900" i="0">
                  <a:latin typeface="Cambria Math" panose="02040503050406030204" pitchFamily="18" charset="0"/>
                </a:rPr>
                <a:t>𝑇𝑜𝑡𝑎𝑙 𝑑𝑒 𝑚𝑢𝑗𝑒𝑟𝑒𝑠 </a:t>
              </a:r>
              <a:r>
                <a:rPr lang="es-ES" sz="900" b="0" i="0">
                  <a:latin typeface="Cambria Math" panose="02040503050406030204" pitchFamily="18" charset="0"/>
                </a:rPr>
                <a:t>𝑒𝑛 𝑒𝑑𝑎𝑑 𝑑𝑒 𝑡𝑟𝑎𝑏𝑎𝑗𝑎𝑟</a:t>
              </a:r>
              <a:r>
                <a:rPr lang="es-CO" sz="900" b="0" i="0">
                  <a:latin typeface="Cambria Math" panose="02040503050406030204" pitchFamily="18" charset="0"/>
                </a:rPr>
                <a:t>)</a:t>
              </a:r>
              <a:r>
                <a:rPr lang="es-ES" sz="900" b="0" i="0">
                  <a:latin typeface="Cambria Math" panose="02040503050406030204" pitchFamily="18" charset="0"/>
                </a:rPr>
                <a:t>∗1.000−(𝑁ú𝑚𝑒𝑟𝑜 𝑑𝑒 ℎ𝑜𝑚𝑏𝑟𝑒𝑠 𝑔𝑟𝑎𝑑𝑢𝑎𝑑𝑜𝑠 𝑒𝑛 𝑝𝑟𝑒𝑔𝑟𝑎𝑑𝑜)/(𝑇𝑜𝑡𝑎𝑙 𝑑𝑒 ℎ𝑜𝑚𝑏𝑟𝑒𝑠 𝑒𝑛 𝑒𝑑𝑎𝑑 𝑑𝑒 𝑡𝑟𝑎𝑏𝑎𝑗𝑎𝑟)∗1.000</a:t>
              </a:r>
              <a:r>
                <a:rPr lang="es-CO" sz="900" b="0" i="0">
                  <a:latin typeface="Cambria Math" panose="02040503050406030204" pitchFamily="18" charset="0"/>
                </a:rPr>
                <a:t>)/(</a:t>
              </a:r>
              <a:r>
                <a:rPr lang="es-CO" sz="900" i="0">
                  <a:latin typeface="Cambria Math" panose="02040503050406030204" pitchFamily="18" charset="0"/>
                </a:rPr>
                <a:t> </a:t>
              </a:r>
              <a:r>
                <a:rPr lang="es-ES" sz="900" b="0" i="0">
                  <a:solidFill>
                    <a:schemeClr val="tx1"/>
                  </a:solidFill>
                  <a:effectLst/>
                  <a:latin typeface="Cambria Math" panose="02040503050406030204" pitchFamily="18" charset="0"/>
                  <a:ea typeface="+mn-ea"/>
                  <a:cs typeface="+mn-cs"/>
                </a:rPr>
                <a:t>(𝑁ú𝑚𝑒𝑟𝑜 𝑑𝑒 ℎ𝑜𝑚𝑏𝑟𝑒𝑠 𝑔𝑟𝑎𝑑𝑢𝑎𝑑𝑜𝑠 𝑒𝑛 𝑝𝑟𝑒𝑔𝑟𝑎𝑑𝑜)/(𝑇𝑜𝑡𝑎𝑙 𝑑𝑒 ℎ𝑜𝑚𝑏𝑟𝑒𝑠 𝑒𝑛 𝑒𝑑𝑎𝑑 𝑑𝑒 𝑡𝑟𝑎𝑏𝑎𝑗𝑎𝑟)∗1.000</a:t>
              </a:r>
              <a:r>
                <a:rPr lang="es-CO" sz="900" b="0" i="0">
                  <a:solidFill>
                    <a:schemeClr val="tx1"/>
                  </a:solidFill>
                  <a:effectLst/>
                  <a:latin typeface="Cambria Math" panose="02040503050406030204" pitchFamily="18" charset="0"/>
                  <a:ea typeface="+mn-ea"/>
                  <a:cs typeface="+mn-cs"/>
                </a:rPr>
                <a:t>)</a:t>
              </a:r>
              <a:endParaRPr lang="es-CO" sz="900"/>
            </a:p>
          </xdr:txBody>
        </xdr:sp>
      </mc:Fallback>
    </mc:AlternateContent>
    <xdr:clientData/>
  </xdr:oneCellAnchor>
  <xdr:twoCellAnchor>
    <xdr:from>
      <xdr:col>0</xdr:col>
      <xdr:colOff>0</xdr:colOff>
      <xdr:row>0</xdr:row>
      <xdr:rowOff>0</xdr:rowOff>
    </xdr:from>
    <xdr:to>
      <xdr:col>13</xdr:col>
      <xdr:colOff>299357</xdr:colOff>
      <xdr:row>13</xdr:row>
      <xdr:rowOff>40821</xdr:rowOff>
    </xdr:to>
    <xdr:grpSp>
      <xdr:nvGrpSpPr>
        <xdr:cNvPr id="2" name="Grupo 1">
          <a:extLst>
            <a:ext uri="{FF2B5EF4-FFF2-40B4-BE49-F238E27FC236}">
              <a16:creationId xmlns:a16="http://schemas.microsoft.com/office/drawing/2014/main" id="{AAC98B6E-CA42-43B2-B1A2-526BA54A627F}"/>
            </a:ext>
          </a:extLst>
        </xdr:cNvPr>
        <xdr:cNvGrpSpPr/>
      </xdr:nvGrpSpPr>
      <xdr:grpSpPr>
        <a:xfrm>
          <a:off x="0" y="0"/>
          <a:ext cx="13598638" cy="2517321"/>
          <a:chOff x="0" y="0"/>
          <a:chExt cx="12845143" cy="2517321"/>
        </a:xfrm>
      </xdr:grpSpPr>
      <xdr:pic>
        <xdr:nvPicPr>
          <xdr:cNvPr id="6" name="Imagen 5">
            <a:extLst>
              <a:ext uri="{FF2B5EF4-FFF2-40B4-BE49-F238E27FC236}">
                <a16:creationId xmlns:a16="http://schemas.microsoft.com/office/drawing/2014/main" id="{BCC3BFEE-F361-9B32-51A9-CF32267973F5}"/>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7" name="CuadroTexto 6">
            <a:extLst>
              <a:ext uri="{FF2B5EF4-FFF2-40B4-BE49-F238E27FC236}">
                <a16:creationId xmlns:a16="http://schemas.microsoft.com/office/drawing/2014/main" id="{9D8C2B6E-B2B5-AB83-45F4-8E3B536C24E7}"/>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drawings/drawing2.xml><?xml version="1.0" encoding="utf-8"?>
<xdr:wsDr xmlns:xdr="http://schemas.openxmlformats.org/drawingml/2006/spreadsheetDrawing" xmlns:a="http://schemas.openxmlformats.org/drawingml/2006/main">
  <xdr:oneCellAnchor>
    <xdr:from>
      <xdr:col>1</xdr:col>
      <xdr:colOff>450036</xdr:colOff>
      <xdr:row>18</xdr:row>
      <xdr:rowOff>30714</xdr:rowOff>
    </xdr:from>
    <xdr:ext cx="11094065" cy="442685"/>
    <mc:AlternateContent xmlns:mc="http://schemas.openxmlformats.org/markup-compatibility/2006" xmlns:a14="http://schemas.microsoft.com/office/drawing/2010/main">
      <mc:Choice Requires="a14">
        <xdr:sp macro="" textlink="">
          <xdr:nvSpPr>
            <xdr:cNvPr id="2" name="CuadroTexto 1">
              <a:extLst>
                <a:ext uri="{FF2B5EF4-FFF2-40B4-BE49-F238E27FC236}">
                  <a16:creationId xmlns:a16="http://schemas.microsoft.com/office/drawing/2014/main" id="{F576DDE2-38D9-47A5-8507-48D9A239738E}"/>
                </a:ext>
              </a:extLst>
            </xdr:cNvPr>
            <xdr:cNvSpPr txBox="1"/>
          </xdr:nvSpPr>
          <xdr:spPr>
            <a:xfrm>
              <a:off x="1659711" y="4955139"/>
              <a:ext cx="11094065" cy="44268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800" i="1">
                            <a:latin typeface="Cambria Math" panose="02040503050406030204" pitchFamily="18" charset="0"/>
                          </a:rPr>
                        </m:ctrlPr>
                      </m:fPr>
                      <m:num>
                        <m:f>
                          <m:fPr>
                            <m:ctrlPr>
                              <a:rPr lang="es-CO" sz="800" i="1">
                                <a:latin typeface="Cambria Math" panose="02040503050406030204" pitchFamily="18" charset="0"/>
                              </a:rPr>
                            </m:ctrlPr>
                          </m:fPr>
                          <m:num>
                            <m:r>
                              <a:rPr lang="es-CO" sz="800" i="1">
                                <a:latin typeface="Cambria Math" panose="02040503050406030204" pitchFamily="18" charset="0"/>
                              </a:rPr>
                              <m:t>𝑁</m:t>
                            </m:r>
                            <m:r>
                              <a:rPr lang="es-CO" sz="800" i="1">
                                <a:latin typeface="Cambria Math" panose="02040503050406030204" pitchFamily="18" charset="0"/>
                              </a:rPr>
                              <m:t>ú</m:t>
                            </m:r>
                            <m:r>
                              <a:rPr lang="es-CO" sz="800" i="1">
                                <a:latin typeface="Cambria Math" panose="02040503050406030204" pitchFamily="18" charset="0"/>
                              </a:rPr>
                              <m:t>𝑚𝑒𝑟𝑜</m:t>
                            </m:r>
                            <m:r>
                              <a:rPr lang="es-CO" sz="800" i="1">
                                <a:latin typeface="Cambria Math" panose="02040503050406030204" pitchFamily="18" charset="0"/>
                              </a:rPr>
                              <m:t> </m:t>
                            </m:r>
                            <m:r>
                              <a:rPr lang="es-CO" sz="800" i="1">
                                <a:latin typeface="Cambria Math" panose="02040503050406030204" pitchFamily="18" charset="0"/>
                              </a:rPr>
                              <m:t>𝑑𝑒</m:t>
                            </m:r>
                            <m:r>
                              <a:rPr lang="es-CO" sz="800" i="1">
                                <a:latin typeface="Cambria Math" panose="02040503050406030204" pitchFamily="18" charset="0"/>
                              </a:rPr>
                              <m:t> </m:t>
                            </m:r>
                            <m:r>
                              <a:rPr lang="es-CO" sz="800" i="1">
                                <a:latin typeface="Cambria Math" panose="02040503050406030204" pitchFamily="18" charset="0"/>
                              </a:rPr>
                              <m:t>𝑚𝑢𝑗𝑒𝑟𝑒𝑠</m:t>
                            </m:r>
                            <m:r>
                              <a:rPr lang="es-CO" sz="800" i="1">
                                <a:latin typeface="Cambria Math" panose="02040503050406030204" pitchFamily="18" charset="0"/>
                              </a:rPr>
                              <m:t> </m:t>
                            </m:r>
                            <m:r>
                              <a:rPr lang="es-CO" sz="800" i="1">
                                <a:latin typeface="Cambria Math" panose="02040503050406030204" pitchFamily="18" charset="0"/>
                              </a:rPr>
                              <m:t>𝑚𝑎𝑡𝑟𝑖𝑐𝑢𝑙𝑎𝑑𝑎𝑠</m:t>
                            </m:r>
                            <m:r>
                              <a:rPr lang="es-CO" sz="800" i="1">
                                <a:latin typeface="Cambria Math" panose="02040503050406030204" pitchFamily="18" charset="0"/>
                              </a:rPr>
                              <m:t> </m:t>
                            </m:r>
                            <m:r>
                              <a:rPr lang="es-CO" sz="800" i="1">
                                <a:latin typeface="Cambria Math" panose="02040503050406030204" pitchFamily="18" charset="0"/>
                              </a:rPr>
                              <m:t>𝑒𝑛</m:t>
                            </m:r>
                            <m:r>
                              <a:rPr lang="es-CO" sz="800" i="1">
                                <a:latin typeface="Cambria Math" panose="02040503050406030204" pitchFamily="18" charset="0"/>
                              </a:rPr>
                              <m:t> </m:t>
                            </m:r>
                            <m:r>
                              <a:rPr lang="es-ES" sz="800" b="0" i="1">
                                <a:latin typeface="Cambria Math" panose="02040503050406030204" pitchFamily="18" charset="0"/>
                              </a:rPr>
                              <m:t>𝑡𝑟𝑎𝑛𝑠𝑖𝑐𝑖</m:t>
                            </m:r>
                            <m:r>
                              <a:rPr lang="es-ES" sz="800" b="0" i="1">
                                <a:latin typeface="Cambria Math" panose="02040503050406030204" pitchFamily="18" charset="0"/>
                              </a:rPr>
                              <m:t>ó</m:t>
                            </m:r>
                            <m:r>
                              <a:rPr lang="es-ES" sz="800" b="0" i="1">
                                <a:latin typeface="Cambria Math" panose="02040503050406030204" pitchFamily="18" charset="0"/>
                              </a:rPr>
                              <m:t>𝑛</m:t>
                            </m:r>
                          </m:num>
                          <m:den>
                            <m:r>
                              <a:rPr lang="es-CO" sz="800" i="1">
                                <a:latin typeface="Cambria Math" panose="02040503050406030204" pitchFamily="18" charset="0"/>
                              </a:rPr>
                              <m:t>𝑇𝑜𝑡𝑎𝑙</m:t>
                            </m:r>
                            <m:r>
                              <a:rPr lang="es-CO" sz="800" i="1">
                                <a:latin typeface="Cambria Math" panose="02040503050406030204" pitchFamily="18" charset="0"/>
                              </a:rPr>
                              <m:t> </m:t>
                            </m:r>
                            <m:r>
                              <a:rPr lang="es-CO" sz="800" i="1">
                                <a:latin typeface="Cambria Math" panose="02040503050406030204" pitchFamily="18" charset="0"/>
                              </a:rPr>
                              <m:t>𝑑𝑒</m:t>
                            </m:r>
                            <m:r>
                              <a:rPr lang="es-CO" sz="800" i="1">
                                <a:latin typeface="Cambria Math" panose="02040503050406030204" pitchFamily="18" charset="0"/>
                              </a:rPr>
                              <m:t> </m:t>
                            </m:r>
                            <m:r>
                              <a:rPr lang="es-CO" sz="800" i="1">
                                <a:latin typeface="Cambria Math" panose="02040503050406030204" pitchFamily="18" charset="0"/>
                              </a:rPr>
                              <m:t>𝑚𝑢𝑗𝑒𝑟𝑒𝑠</m:t>
                            </m:r>
                            <m:r>
                              <a:rPr lang="es-CO" sz="800" i="1">
                                <a:latin typeface="Cambria Math" panose="02040503050406030204" pitchFamily="18" charset="0"/>
                              </a:rPr>
                              <m:t> </m:t>
                            </m:r>
                            <m:r>
                              <a:rPr lang="es-ES" sz="800" b="0" i="1">
                                <a:latin typeface="Cambria Math" panose="02040503050406030204" pitchFamily="18" charset="0"/>
                              </a:rPr>
                              <m:t>𝑑𝑒</m:t>
                            </m:r>
                            <m:r>
                              <a:rPr lang="es-ES" sz="800" b="0" i="1">
                                <a:latin typeface="Cambria Math" panose="02040503050406030204" pitchFamily="18" charset="0"/>
                              </a:rPr>
                              <m:t> 5 </m:t>
                            </m:r>
                            <m:r>
                              <a:rPr lang="es-ES" sz="800" b="0" i="1">
                                <a:latin typeface="Cambria Math" panose="02040503050406030204" pitchFamily="18" charset="0"/>
                              </a:rPr>
                              <m:t>𝑎</m:t>
                            </m:r>
                            <m:r>
                              <a:rPr lang="es-ES" sz="800" b="0" i="1">
                                <a:latin typeface="Cambria Math" panose="02040503050406030204" pitchFamily="18" charset="0"/>
                              </a:rPr>
                              <m:t>ñ</m:t>
                            </m:r>
                            <m:r>
                              <a:rPr lang="es-ES" sz="800" b="0" i="1">
                                <a:latin typeface="Cambria Math" panose="02040503050406030204" pitchFamily="18" charset="0"/>
                              </a:rPr>
                              <m:t>𝑜𝑠</m:t>
                            </m:r>
                          </m:den>
                        </m:f>
                        <m:r>
                          <a:rPr lang="es-ES" sz="800" b="0" i="1">
                            <a:latin typeface="Cambria Math" panose="02040503050406030204" pitchFamily="18" charset="0"/>
                          </a:rPr>
                          <m:t>−</m:t>
                        </m:r>
                        <m:f>
                          <m:fPr>
                            <m:ctrlPr>
                              <a:rPr lang="es-ES" sz="800" b="0" i="1">
                                <a:latin typeface="Cambria Math" panose="02040503050406030204" pitchFamily="18" charset="0"/>
                              </a:rPr>
                            </m:ctrlPr>
                          </m:fPr>
                          <m:num>
                            <m:r>
                              <a:rPr lang="es-ES" sz="800" b="0" i="1">
                                <a:latin typeface="Cambria Math" panose="02040503050406030204" pitchFamily="18" charset="0"/>
                              </a:rPr>
                              <m:t>𝑁</m:t>
                            </m:r>
                            <m:r>
                              <a:rPr lang="es-ES" sz="800" b="0" i="1">
                                <a:latin typeface="Cambria Math" panose="02040503050406030204" pitchFamily="18" charset="0"/>
                              </a:rPr>
                              <m:t>ú</m:t>
                            </m:r>
                            <m:r>
                              <a:rPr lang="es-ES" sz="800" b="0" i="1">
                                <a:latin typeface="Cambria Math" panose="02040503050406030204" pitchFamily="18" charset="0"/>
                              </a:rPr>
                              <m:t>𝑚𝑒𝑟𝑜</m:t>
                            </m:r>
                            <m:r>
                              <a:rPr lang="es-ES" sz="800" b="0" i="1">
                                <a:latin typeface="Cambria Math" panose="02040503050406030204" pitchFamily="18" charset="0"/>
                              </a:rPr>
                              <m:t> </m:t>
                            </m:r>
                            <m:r>
                              <a:rPr lang="es-ES" sz="800" b="0" i="1">
                                <a:latin typeface="Cambria Math" panose="02040503050406030204" pitchFamily="18" charset="0"/>
                              </a:rPr>
                              <m:t>𝑑𝑒</m:t>
                            </m:r>
                            <m:r>
                              <a:rPr lang="es-ES" sz="800" b="0" i="1">
                                <a:latin typeface="Cambria Math" panose="02040503050406030204" pitchFamily="18" charset="0"/>
                              </a:rPr>
                              <m:t> </m:t>
                            </m:r>
                            <m:r>
                              <a:rPr lang="es-ES" sz="800" b="0" i="1">
                                <a:latin typeface="Cambria Math" panose="02040503050406030204" pitchFamily="18" charset="0"/>
                              </a:rPr>
                              <m:t>h𝑜𝑚𝑏𝑟𝑒𝑠</m:t>
                            </m:r>
                            <m:r>
                              <a:rPr lang="es-ES" sz="800" b="0" i="1">
                                <a:latin typeface="Cambria Math" panose="02040503050406030204" pitchFamily="18" charset="0"/>
                              </a:rPr>
                              <m:t> </m:t>
                            </m:r>
                            <m:r>
                              <a:rPr lang="es-ES" sz="800" b="0" i="1">
                                <a:latin typeface="Cambria Math" panose="02040503050406030204" pitchFamily="18" charset="0"/>
                              </a:rPr>
                              <m:t>𝑚𝑎𝑡𝑟𝑖𝑐𝑢𝑙𝑎𝑑𝑜𝑠</m:t>
                            </m:r>
                            <m:r>
                              <a:rPr lang="es-ES" sz="800" b="0" i="1">
                                <a:latin typeface="Cambria Math" panose="02040503050406030204" pitchFamily="18" charset="0"/>
                              </a:rPr>
                              <m:t> </m:t>
                            </m:r>
                            <m:r>
                              <a:rPr lang="es-ES" sz="800" b="0" i="1">
                                <a:latin typeface="Cambria Math" panose="02040503050406030204" pitchFamily="18" charset="0"/>
                              </a:rPr>
                              <m:t>𝑒𝑛</m:t>
                            </m:r>
                            <m:r>
                              <a:rPr lang="es-ES" sz="800" b="0" i="1">
                                <a:latin typeface="Cambria Math" panose="02040503050406030204" pitchFamily="18" charset="0"/>
                              </a:rPr>
                              <m:t> </m:t>
                            </m:r>
                            <m:r>
                              <a:rPr lang="es-ES" sz="800" b="0" i="1">
                                <a:latin typeface="Cambria Math" panose="02040503050406030204" pitchFamily="18" charset="0"/>
                              </a:rPr>
                              <m:t>𝑡𝑟𝑎𝑛𝑠𝑖𝑐𝑖</m:t>
                            </m:r>
                            <m:r>
                              <a:rPr lang="es-ES" sz="800" b="0" i="1">
                                <a:latin typeface="Cambria Math" panose="02040503050406030204" pitchFamily="18" charset="0"/>
                              </a:rPr>
                              <m:t>ó</m:t>
                            </m:r>
                            <m:r>
                              <a:rPr lang="es-ES" sz="800" b="0" i="1">
                                <a:latin typeface="Cambria Math" panose="02040503050406030204" pitchFamily="18" charset="0"/>
                              </a:rPr>
                              <m:t>𝑛</m:t>
                            </m:r>
                          </m:num>
                          <m:den>
                            <m:r>
                              <a:rPr lang="es-ES" sz="800" b="0" i="1">
                                <a:latin typeface="Cambria Math" panose="02040503050406030204" pitchFamily="18" charset="0"/>
                              </a:rPr>
                              <m:t>𝑇𝑜𝑡𝑎𝑙</m:t>
                            </m:r>
                            <m:r>
                              <a:rPr lang="es-ES" sz="800" b="0" i="1">
                                <a:latin typeface="Cambria Math" panose="02040503050406030204" pitchFamily="18" charset="0"/>
                              </a:rPr>
                              <m:t> </m:t>
                            </m:r>
                            <m:r>
                              <a:rPr lang="es-ES" sz="800" b="0" i="1">
                                <a:latin typeface="Cambria Math" panose="02040503050406030204" pitchFamily="18" charset="0"/>
                              </a:rPr>
                              <m:t>𝑑𝑒</m:t>
                            </m:r>
                            <m:r>
                              <a:rPr lang="es-ES" sz="800" b="0" i="1">
                                <a:latin typeface="Cambria Math" panose="02040503050406030204" pitchFamily="18" charset="0"/>
                              </a:rPr>
                              <m:t> </m:t>
                            </m:r>
                            <m:r>
                              <a:rPr lang="es-ES" sz="800" b="0" i="1">
                                <a:latin typeface="Cambria Math" panose="02040503050406030204" pitchFamily="18" charset="0"/>
                              </a:rPr>
                              <m:t>h𝑜𝑚𝑏𝑟𝑒𝑠</m:t>
                            </m:r>
                            <m:r>
                              <a:rPr lang="es-ES" sz="800" b="0" i="1">
                                <a:latin typeface="Cambria Math" panose="02040503050406030204" pitchFamily="18" charset="0"/>
                              </a:rPr>
                              <m:t> </m:t>
                            </m:r>
                            <m:r>
                              <a:rPr lang="es-ES" sz="800" b="0" i="1">
                                <a:latin typeface="Cambria Math" panose="02040503050406030204" pitchFamily="18" charset="0"/>
                              </a:rPr>
                              <m:t>𝑑𝑒</m:t>
                            </m:r>
                            <m:r>
                              <a:rPr lang="es-ES" sz="800" b="0" i="1">
                                <a:latin typeface="Cambria Math" panose="02040503050406030204" pitchFamily="18" charset="0"/>
                              </a:rPr>
                              <m:t> 5 </m:t>
                            </m:r>
                            <m:r>
                              <a:rPr lang="es-ES" sz="800" b="0" i="1">
                                <a:latin typeface="Cambria Math" panose="02040503050406030204" pitchFamily="18" charset="0"/>
                              </a:rPr>
                              <m:t>𝑎</m:t>
                            </m:r>
                            <m:r>
                              <a:rPr lang="es-ES" sz="800" b="0" i="1">
                                <a:latin typeface="Cambria Math" panose="02040503050406030204" pitchFamily="18" charset="0"/>
                              </a:rPr>
                              <m:t>ñ</m:t>
                            </m:r>
                            <m:r>
                              <a:rPr lang="es-ES" sz="800" b="0" i="1">
                                <a:latin typeface="Cambria Math" panose="02040503050406030204" pitchFamily="18" charset="0"/>
                              </a:rPr>
                              <m:t>𝑜𝑠</m:t>
                            </m:r>
                          </m:den>
                        </m:f>
                      </m:num>
                      <m:den>
                        <m:r>
                          <a:rPr lang="es-CO" sz="800" i="1">
                            <a:latin typeface="Cambria Math" panose="02040503050406030204" pitchFamily="18" charset="0"/>
                          </a:rPr>
                          <m:t> </m:t>
                        </m:r>
                        <m:f>
                          <m:fPr>
                            <m:ctrlPr>
                              <a:rPr lang="es-CO" sz="800" i="1">
                                <a:latin typeface="Cambria Math" panose="02040503050406030204" pitchFamily="18" charset="0"/>
                              </a:rPr>
                            </m:ctrlPr>
                          </m:fPr>
                          <m:num>
                            <m:r>
                              <a:rPr lang="es-CO" sz="800" i="1">
                                <a:latin typeface="Cambria Math" panose="02040503050406030204" pitchFamily="18" charset="0"/>
                              </a:rPr>
                              <m:t>𝑁</m:t>
                            </m:r>
                            <m:r>
                              <a:rPr lang="es-CO" sz="800" i="1">
                                <a:latin typeface="Cambria Math" panose="02040503050406030204" pitchFamily="18" charset="0"/>
                              </a:rPr>
                              <m:t>ú</m:t>
                            </m:r>
                            <m:r>
                              <a:rPr lang="es-CO" sz="800" i="1">
                                <a:latin typeface="Cambria Math" panose="02040503050406030204" pitchFamily="18" charset="0"/>
                              </a:rPr>
                              <m:t>𝑚𝑒𝑟𝑜</m:t>
                            </m:r>
                            <m:r>
                              <a:rPr lang="es-CO" sz="800" i="1">
                                <a:latin typeface="Cambria Math" panose="02040503050406030204" pitchFamily="18" charset="0"/>
                              </a:rPr>
                              <m:t> </m:t>
                            </m:r>
                            <m:r>
                              <a:rPr lang="es-CO" sz="800" i="1">
                                <a:latin typeface="Cambria Math" panose="02040503050406030204" pitchFamily="18" charset="0"/>
                              </a:rPr>
                              <m:t>𝑑𝑒</m:t>
                            </m:r>
                            <m:r>
                              <a:rPr lang="es-CO" sz="800" i="1">
                                <a:latin typeface="Cambria Math" panose="02040503050406030204" pitchFamily="18" charset="0"/>
                              </a:rPr>
                              <m:t> </m:t>
                            </m:r>
                            <m:r>
                              <a:rPr lang="es-CO" sz="800" i="1">
                                <a:latin typeface="Cambria Math" panose="02040503050406030204" pitchFamily="18" charset="0"/>
                              </a:rPr>
                              <m:t>h𝑜𝑚𝑏𝑟𝑒𝑠</m:t>
                            </m:r>
                            <m:r>
                              <a:rPr lang="es-CO" sz="800" i="1">
                                <a:latin typeface="Cambria Math" panose="02040503050406030204" pitchFamily="18" charset="0"/>
                              </a:rPr>
                              <m:t> </m:t>
                            </m:r>
                            <m:r>
                              <a:rPr lang="es-CO" sz="800" i="1">
                                <a:latin typeface="Cambria Math" panose="02040503050406030204" pitchFamily="18" charset="0"/>
                              </a:rPr>
                              <m:t>𝑚𝑎𝑡𝑟𝑖𝑐𝑢𝑙𝑎𝑑𝑜𝑠</m:t>
                            </m:r>
                            <m:r>
                              <a:rPr lang="es-CO" sz="800" i="1">
                                <a:latin typeface="Cambria Math" panose="02040503050406030204" pitchFamily="18" charset="0"/>
                              </a:rPr>
                              <m:t> </m:t>
                            </m:r>
                            <m:r>
                              <a:rPr lang="es-CO" sz="800" i="1">
                                <a:latin typeface="Cambria Math" panose="02040503050406030204" pitchFamily="18" charset="0"/>
                              </a:rPr>
                              <m:t>𝑒𝑛</m:t>
                            </m:r>
                            <m:r>
                              <a:rPr lang="es-CO" sz="800" i="1">
                                <a:latin typeface="Cambria Math" panose="02040503050406030204" pitchFamily="18" charset="0"/>
                              </a:rPr>
                              <m:t> </m:t>
                            </m:r>
                            <m:r>
                              <a:rPr lang="es-ES" sz="800" b="0" i="1">
                                <a:latin typeface="Cambria Math" panose="02040503050406030204" pitchFamily="18" charset="0"/>
                              </a:rPr>
                              <m:t>𝑡𝑟𝑎𝑛𝑠𝑖𝑐𝑖</m:t>
                            </m:r>
                            <m:r>
                              <a:rPr lang="es-ES" sz="800" b="0" i="1">
                                <a:latin typeface="Cambria Math" panose="02040503050406030204" pitchFamily="18" charset="0"/>
                              </a:rPr>
                              <m:t>ó</m:t>
                            </m:r>
                            <m:r>
                              <a:rPr lang="es-ES" sz="800" b="0" i="1">
                                <a:latin typeface="Cambria Math" panose="02040503050406030204" pitchFamily="18" charset="0"/>
                              </a:rPr>
                              <m:t>𝑛</m:t>
                            </m:r>
                          </m:num>
                          <m:den>
                            <m:r>
                              <a:rPr lang="es-CO" sz="800" i="1">
                                <a:latin typeface="Cambria Math" panose="02040503050406030204" pitchFamily="18" charset="0"/>
                              </a:rPr>
                              <m:t>𝑇𝑜𝑡𝑎𝑙</m:t>
                            </m:r>
                            <m:r>
                              <a:rPr lang="es-CO" sz="800" i="1">
                                <a:latin typeface="Cambria Math" panose="02040503050406030204" pitchFamily="18" charset="0"/>
                              </a:rPr>
                              <m:t> </m:t>
                            </m:r>
                            <m:r>
                              <a:rPr lang="es-CO" sz="800" i="1">
                                <a:latin typeface="Cambria Math" panose="02040503050406030204" pitchFamily="18" charset="0"/>
                              </a:rPr>
                              <m:t>𝑑𝑒</m:t>
                            </m:r>
                            <m:r>
                              <a:rPr lang="es-CO" sz="800" i="1">
                                <a:latin typeface="Cambria Math" panose="02040503050406030204" pitchFamily="18" charset="0"/>
                              </a:rPr>
                              <m:t> </m:t>
                            </m:r>
                            <m:r>
                              <a:rPr lang="es-CO" sz="800" i="1">
                                <a:latin typeface="Cambria Math" panose="02040503050406030204" pitchFamily="18" charset="0"/>
                              </a:rPr>
                              <m:t>h𝑜𝑚𝑏𝑟𝑒𝑠</m:t>
                            </m:r>
                            <m:r>
                              <a:rPr lang="es-CO" sz="800" i="1">
                                <a:latin typeface="Cambria Math" panose="02040503050406030204" pitchFamily="18" charset="0"/>
                              </a:rPr>
                              <m:t> </m:t>
                            </m:r>
                            <m:r>
                              <a:rPr lang="es-ES" sz="800" b="0" i="1">
                                <a:latin typeface="Cambria Math" panose="02040503050406030204" pitchFamily="18" charset="0"/>
                              </a:rPr>
                              <m:t>𝑑𝑒</m:t>
                            </m:r>
                            <m:r>
                              <a:rPr lang="es-ES" sz="800" b="0" i="1">
                                <a:latin typeface="Cambria Math" panose="02040503050406030204" pitchFamily="18" charset="0"/>
                              </a:rPr>
                              <m:t> 5 </m:t>
                            </m:r>
                            <m:r>
                              <a:rPr lang="es-CO" sz="800" i="1">
                                <a:latin typeface="Cambria Math" panose="02040503050406030204" pitchFamily="18" charset="0"/>
                              </a:rPr>
                              <m:t>𝑎</m:t>
                            </m:r>
                            <m:r>
                              <a:rPr lang="es-CO" sz="800" i="1">
                                <a:latin typeface="Cambria Math" panose="02040503050406030204" pitchFamily="18" charset="0"/>
                              </a:rPr>
                              <m:t>ñ</m:t>
                            </m:r>
                            <m:r>
                              <a:rPr lang="es-CO" sz="800" i="1">
                                <a:latin typeface="Cambria Math" panose="02040503050406030204" pitchFamily="18" charset="0"/>
                              </a:rPr>
                              <m:t>𝑜𝑠</m:t>
                            </m:r>
                          </m:den>
                        </m:f>
                      </m:den>
                    </m:f>
                  </m:oMath>
                </m:oMathPara>
              </a14:m>
              <a:endParaRPr lang="es-CO" sz="800"/>
            </a:p>
          </xdr:txBody>
        </xdr:sp>
      </mc:Choice>
      <mc:Fallback xmlns="">
        <xdr:sp macro="" textlink="">
          <xdr:nvSpPr>
            <xdr:cNvPr id="2" name="CuadroTexto 1">
              <a:extLst>
                <a:ext uri="{FF2B5EF4-FFF2-40B4-BE49-F238E27FC236}">
                  <a16:creationId xmlns:a16="http://schemas.microsoft.com/office/drawing/2014/main" id="{F576DDE2-38D9-47A5-8507-48D9A239738E}"/>
                </a:ext>
              </a:extLst>
            </xdr:cNvPr>
            <xdr:cNvSpPr txBox="1"/>
          </xdr:nvSpPr>
          <xdr:spPr>
            <a:xfrm>
              <a:off x="1659711" y="4955139"/>
              <a:ext cx="11094065" cy="44268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800" i="0">
                  <a:latin typeface="Cambria Math" panose="02040503050406030204" pitchFamily="18" charset="0"/>
                </a:rPr>
                <a:t>((𝑁ú𝑚𝑒𝑟𝑜 𝑑𝑒 𝑚𝑢𝑗𝑒𝑟𝑒𝑠 𝑚𝑎𝑡𝑟𝑖𝑐𝑢𝑙𝑎𝑑𝑎𝑠 𝑒𝑛 </a:t>
              </a:r>
              <a:r>
                <a:rPr lang="es-ES" sz="800" b="0" i="0">
                  <a:latin typeface="Cambria Math" panose="02040503050406030204" pitchFamily="18" charset="0"/>
                </a:rPr>
                <a:t>𝑡𝑟𝑎𝑛𝑠𝑖𝑐𝑖ó𝑛</a:t>
              </a:r>
              <a:r>
                <a:rPr lang="es-CO" sz="800" b="0" i="0">
                  <a:latin typeface="Cambria Math" panose="02040503050406030204" pitchFamily="18" charset="0"/>
                </a:rPr>
                <a:t>)/(</a:t>
              </a:r>
              <a:r>
                <a:rPr lang="es-CO" sz="800" i="0">
                  <a:latin typeface="Cambria Math" panose="02040503050406030204" pitchFamily="18" charset="0"/>
                </a:rPr>
                <a:t>𝑇𝑜𝑡𝑎𝑙 𝑑𝑒 𝑚𝑢𝑗𝑒𝑟𝑒𝑠 </a:t>
              </a:r>
              <a:r>
                <a:rPr lang="es-ES" sz="800" b="0" i="0">
                  <a:latin typeface="Cambria Math" panose="02040503050406030204" pitchFamily="18" charset="0"/>
                </a:rPr>
                <a:t>𝑑𝑒 5 𝑎ñ𝑜𝑠</a:t>
              </a:r>
              <a:r>
                <a:rPr lang="es-CO" sz="800" b="0" i="0">
                  <a:latin typeface="Cambria Math" panose="02040503050406030204" pitchFamily="18" charset="0"/>
                </a:rPr>
                <a:t>)</a:t>
              </a:r>
              <a:r>
                <a:rPr lang="es-ES" sz="800" b="0" i="0">
                  <a:latin typeface="Cambria Math" panose="02040503050406030204" pitchFamily="18" charset="0"/>
                </a:rPr>
                <a:t>−(𝑁ú𝑚𝑒𝑟𝑜 𝑑𝑒 ℎ𝑜𝑚𝑏𝑟𝑒𝑠 𝑚𝑎𝑡𝑟𝑖𝑐𝑢𝑙𝑎𝑑𝑜𝑠 𝑒𝑛 𝑡𝑟𝑎𝑛𝑠𝑖𝑐𝑖ó𝑛)/(𝑇𝑜𝑡𝑎𝑙 𝑑𝑒 ℎ𝑜𝑚𝑏𝑟𝑒𝑠 𝑑𝑒 5 𝑎ñ𝑜𝑠)</a:t>
              </a:r>
              <a:r>
                <a:rPr lang="es-CO" sz="800" b="0" i="0">
                  <a:latin typeface="Cambria Math" panose="02040503050406030204" pitchFamily="18" charset="0"/>
                </a:rPr>
                <a:t>)/(</a:t>
              </a:r>
              <a:r>
                <a:rPr lang="es-CO" sz="800" i="0">
                  <a:latin typeface="Cambria Math" panose="02040503050406030204" pitchFamily="18" charset="0"/>
                </a:rPr>
                <a:t> (𝑁ú𝑚𝑒𝑟𝑜 𝑑𝑒 ℎ𝑜𝑚𝑏𝑟𝑒𝑠 𝑚𝑎𝑡𝑟𝑖𝑐𝑢𝑙𝑎𝑑𝑜𝑠 𝑒𝑛 </a:t>
              </a:r>
              <a:r>
                <a:rPr lang="es-ES" sz="800" b="0" i="0">
                  <a:latin typeface="Cambria Math" panose="02040503050406030204" pitchFamily="18" charset="0"/>
                </a:rPr>
                <a:t>𝑡𝑟𝑎𝑛𝑠𝑖𝑐𝑖ó𝑛</a:t>
              </a:r>
              <a:r>
                <a:rPr lang="es-CO" sz="800" b="0" i="0">
                  <a:latin typeface="Cambria Math" panose="02040503050406030204" pitchFamily="18" charset="0"/>
                </a:rPr>
                <a:t>)/(</a:t>
              </a:r>
              <a:r>
                <a:rPr lang="es-CO" sz="800" i="0">
                  <a:latin typeface="Cambria Math" panose="02040503050406030204" pitchFamily="18" charset="0"/>
                </a:rPr>
                <a:t>𝑇𝑜𝑡𝑎𝑙 𝑑𝑒 ℎ𝑜𝑚𝑏𝑟𝑒𝑠 </a:t>
              </a:r>
              <a:r>
                <a:rPr lang="es-ES" sz="800" b="0" i="0">
                  <a:latin typeface="Cambria Math" panose="02040503050406030204" pitchFamily="18" charset="0"/>
                </a:rPr>
                <a:t>𝑑𝑒 5 </a:t>
              </a:r>
              <a:r>
                <a:rPr lang="es-CO" sz="800" i="0">
                  <a:latin typeface="Cambria Math" panose="02040503050406030204" pitchFamily="18" charset="0"/>
                </a:rPr>
                <a:t>𝑎ñ𝑜𝑠))</a:t>
              </a:r>
              <a:endParaRPr lang="es-CO" sz="800"/>
            </a:p>
          </xdr:txBody>
        </xdr:sp>
      </mc:Fallback>
    </mc:AlternateContent>
    <xdr:clientData/>
  </xdr:oneCellAnchor>
  <xdr:twoCellAnchor editAs="oneCell">
    <xdr:from>
      <xdr:col>0</xdr:col>
      <xdr:colOff>0</xdr:colOff>
      <xdr:row>64</xdr:row>
      <xdr:rowOff>43544</xdr:rowOff>
    </xdr:from>
    <xdr:to>
      <xdr:col>13</xdr:col>
      <xdr:colOff>32657</xdr:colOff>
      <xdr:row>71</xdr:row>
      <xdr:rowOff>39594</xdr:rowOff>
    </xdr:to>
    <xdr:pic>
      <xdr:nvPicPr>
        <xdr:cNvPr id="4" name="Imagen 3">
          <a:extLst>
            <a:ext uri="{FF2B5EF4-FFF2-40B4-BE49-F238E27FC236}">
              <a16:creationId xmlns:a16="http://schemas.microsoft.com/office/drawing/2014/main" id="{1DA9B5C0-FEE6-496A-984C-D112F6AE4745}"/>
            </a:ext>
          </a:extLst>
        </xdr:cNvPr>
        <xdr:cNvPicPr>
          <a:picLocks noChangeAspect="1"/>
        </xdr:cNvPicPr>
      </xdr:nvPicPr>
      <xdr:blipFill rotWithShape="1">
        <a:blip xmlns:r="http://schemas.openxmlformats.org/officeDocument/2006/relationships" r:embed="rId1"/>
        <a:srcRect r="1627"/>
        <a:stretch/>
      </xdr:blipFill>
      <xdr:spPr>
        <a:xfrm>
          <a:off x="0" y="15321644"/>
          <a:ext cx="13262882" cy="1329550"/>
        </a:xfrm>
        <a:prstGeom prst="rect">
          <a:avLst/>
        </a:prstGeom>
      </xdr:spPr>
    </xdr:pic>
    <xdr:clientData/>
  </xdr:twoCellAnchor>
  <xdr:twoCellAnchor>
    <xdr:from>
      <xdr:col>0</xdr:col>
      <xdr:colOff>0</xdr:colOff>
      <xdr:row>0</xdr:row>
      <xdr:rowOff>0</xdr:rowOff>
    </xdr:from>
    <xdr:to>
      <xdr:col>13</xdr:col>
      <xdr:colOff>299357</xdr:colOff>
      <xdr:row>13</xdr:row>
      <xdr:rowOff>40821</xdr:rowOff>
    </xdr:to>
    <xdr:grpSp>
      <xdr:nvGrpSpPr>
        <xdr:cNvPr id="5" name="Grupo 4">
          <a:extLst>
            <a:ext uri="{FF2B5EF4-FFF2-40B4-BE49-F238E27FC236}">
              <a16:creationId xmlns:a16="http://schemas.microsoft.com/office/drawing/2014/main" id="{C533D7D9-C018-4FD9-8D0F-337E9FA203EA}"/>
            </a:ext>
          </a:extLst>
        </xdr:cNvPr>
        <xdr:cNvGrpSpPr/>
      </xdr:nvGrpSpPr>
      <xdr:grpSpPr>
        <a:xfrm>
          <a:off x="0" y="0"/>
          <a:ext cx="13586732" cy="2517321"/>
          <a:chOff x="0" y="0"/>
          <a:chExt cx="12845143" cy="2517321"/>
        </a:xfrm>
      </xdr:grpSpPr>
      <xdr:pic>
        <xdr:nvPicPr>
          <xdr:cNvPr id="6" name="Imagen 5">
            <a:extLst>
              <a:ext uri="{FF2B5EF4-FFF2-40B4-BE49-F238E27FC236}">
                <a16:creationId xmlns:a16="http://schemas.microsoft.com/office/drawing/2014/main" id="{20B72D5A-7B2A-2390-420D-E5687B9A06EB}"/>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7" name="CuadroTexto 6">
            <a:extLst>
              <a:ext uri="{FF2B5EF4-FFF2-40B4-BE49-F238E27FC236}">
                <a16:creationId xmlns:a16="http://schemas.microsoft.com/office/drawing/2014/main" id="{0B1C9BFE-5466-7DC2-216C-FC0B5266DD7D}"/>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drawings/drawing20.xml><?xml version="1.0" encoding="utf-8"?>
<xdr:wsDr xmlns:xdr="http://schemas.openxmlformats.org/drawingml/2006/spreadsheetDrawing" xmlns:a="http://schemas.openxmlformats.org/drawingml/2006/main">
  <xdr:twoCellAnchor editAs="oneCell">
    <xdr:from>
      <xdr:col>0</xdr:col>
      <xdr:colOff>0</xdr:colOff>
      <xdr:row>64</xdr:row>
      <xdr:rowOff>18142</xdr:rowOff>
    </xdr:from>
    <xdr:to>
      <xdr:col>12</xdr:col>
      <xdr:colOff>789215</xdr:colOff>
      <xdr:row>71</xdr:row>
      <xdr:rowOff>6935</xdr:rowOff>
    </xdr:to>
    <xdr:pic>
      <xdr:nvPicPr>
        <xdr:cNvPr id="3" name="Imagen 2">
          <a:extLst>
            <a:ext uri="{FF2B5EF4-FFF2-40B4-BE49-F238E27FC236}">
              <a16:creationId xmlns:a16="http://schemas.microsoft.com/office/drawing/2014/main" id="{6E543DD3-E202-4CEC-BFBD-2ABF9363A171}"/>
            </a:ext>
          </a:extLst>
        </xdr:cNvPr>
        <xdr:cNvPicPr>
          <a:picLocks noChangeAspect="1"/>
        </xdr:cNvPicPr>
      </xdr:nvPicPr>
      <xdr:blipFill rotWithShape="1">
        <a:blip xmlns:r="http://schemas.openxmlformats.org/officeDocument/2006/relationships" r:embed="rId1"/>
        <a:srcRect r="1627"/>
        <a:stretch/>
      </xdr:blipFill>
      <xdr:spPr>
        <a:xfrm>
          <a:off x="0" y="14913428"/>
          <a:ext cx="13244286" cy="1258793"/>
        </a:xfrm>
        <a:prstGeom prst="rect">
          <a:avLst/>
        </a:prstGeom>
      </xdr:spPr>
    </xdr:pic>
    <xdr:clientData/>
  </xdr:twoCellAnchor>
  <xdr:oneCellAnchor>
    <xdr:from>
      <xdr:col>1</xdr:col>
      <xdr:colOff>540354</xdr:colOff>
      <xdr:row>18</xdr:row>
      <xdr:rowOff>31749</xdr:rowOff>
    </xdr:from>
    <xdr:ext cx="11094065" cy="523285"/>
    <mc:AlternateContent xmlns:mc="http://schemas.openxmlformats.org/markup-compatibility/2006" xmlns:a14="http://schemas.microsoft.com/office/drawing/2010/main">
      <mc:Choice Requires="a14">
        <xdr:sp macro="" textlink="">
          <xdr:nvSpPr>
            <xdr:cNvPr id="4" name="CuadroTexto 3">
              <a:extLst>
                <a:ext uri="{FF2B5EF4-FFF2-40B4-BE49-F238E27FC236}">
                  <a16:creationId xmlns:a16="http://schemas.microsoft.com/office/drawing/2014/main" id="{4B02A63A-2D63-4BB9-BD0C-443AC7E1597A}"/>
                </a:ext>
              </a:extLst>
            </xdr:cNvPr>
            <xdr:cNvSpPr txBox="1"/>
          </xdr:nvSpPr>
          <xdr:spPr>
            <a:xfrm>
              <a:off x="1618040" y="4734378"/>
              <a:ext cx="11094065" cy="52328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900" i="1">
                            <a:latin typeface="Cambria Math" panose="02040503050406030204" pitchFamily="18" charset="0"/>
                          </a:rPr>
                        </m:ctrlPr>
                      </m:fPr>
                      <m:num>
                        <m:f>
                          <m:fPr>
                            <m:ctrlPr>
                              <a:rPr lang="es-CO" sz="900" i="1">
                                <a:latin typeface="Cambria Math" panose="02040503050406030204" pitchFamily="18" charset="0"/>
                              </a:rPr>
                            </m:ctrlPr>
                          </m:fPr>
                          <m:num>
                            <m:r>
                              <a:rPr lang="es-CO" sz="900" i="1">
                                <a:latin typeface="Cambria Math" panose="02040503050406030204" pitchFamily="18" charset="0"/>
                              </a:rPr>
                              <m:t>𝑁</m:t>
                            </m:r>
                            <m:r>
                              <a:rPr lang="es-CO" sz="900" i="1">
                                <a:latin typeface="Cambria Math" panose="02040503050406030204" pitchFamily="18" charset="0"/>
                              </a:rPr>
                              <m:t>ú</m:t>
                            </m:r>
                            <m:r>
                              <a:rPr lang="es-CO" sz="900" i="1">
                                <a:latin typeface="Cambria Math" panose="02040503050406030204" pitchFamily="18" charset="0"/>
                              </a:rPr>
                              <m:t>𝑚𝑒𝑟𝑜</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𝑚𝑢𝑗𝑒𝑟𝑒𝑠</m:t>
                            </m:r>
                            <m:r>
                              <a:rPr lang="es-ES" sz="900" b="0" i="1">
                                <a:latin typeface="Cambria Math" panose="02040503050406030204" pitchFamily="18" charset="0"/>
                              </a:rPr>
                              <m:t> </m:t>
                            </m:r>
                            <m:r>
                              <a:rPr lang="es-ES" sz="900" b="0" i="1">
                                <a:latin typeface="Cambria Math" panose="02040503050406030204" pitchFamily="18" charset="0"/>
                              </a:rPr>
                              <m:t>𝑔𝑟𝑎𝑑𝑢𝑎𝑑𝑎𝑠</m:t>
                            </m:r>
                            <m:r>
                              <a:rPr lang="es-ES" sz="900" b="0" i="1">
                                <a:latin typeface="Cambria Math" panose="02040503050406030204" pitchFamily="18" charset="0"/>
                              </a:rPr>
                              <m:t> </m:t>
                            </m:r>
                            <m:r>
                              <a:rPr lang="es-ES" sz="900" b="0" i="1">
                                <a:latin typeface="Cambria Math" panose="02040503050406030204" pitchFamily="18" charset="0"/>
                              </a:rPr>
                              <m:t>𝑒𝑛</m:t>
                            </m:r>
                            <m:r>
                              <a:rPr lang="es-ES" sz="900" b="0" i="1">
                                <a:latin typeface="Cambria Math" panose="02040503050406030204" pitchFamily="18" charset="0"/>
                              </a:rPr>
                              <m:t> </m:t>
                            </m:r>
                            <m:r>
                              <a:rPr lang="es-ES" sz="900" b="0" i="1">
                                <a:latin typeface="Cambria Math" panose="02040503050406030204" pitchFamily="18" charset="0"/>
                              </a:rPr>
                              <m:t>𝑒𝑠𝑝𝑒𝑐𝑖𝑎𝑙𝑖𝑧𝑎𝑐𝑖</m:t>
                            </m:r>
                            <m:r>
                              <a:rPr lang="es-ES" sz="900" b="0" i="1">
                                <a:latin typeface="Cambria Math" panose="02040503050406030204" pitchFamily="18" charset="0"/>
                              </a:rPr>
                              <m:t>ó</m:t>
                            </m:r>
                            <m:r>
                              <a:rPr lang="es-ES" sz="900" b="0" i="1">
                                <a:latin typeface="Cambria Math" panose="02040503050406030204" pitchFamily="18" charset="0"/>
                              </a:rPr>
                              <m:t>𝑛</m:t>
                            </m:r>
                          </m:num>
                          <m:den>
                            <m:r>
                              <a:rPr lang="es-CO" sz="900" i="1">
                                <a:latin typeface="Cambria Math" panose="02040503050406030204" pitchFamily="18" charset="0"/>
                              </a:rPr>
                              <m:t>𝑇𝑜𝑡𝑎𝑙</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𝑚𝑢𝑗𝑒𝑟𝑒𝑠</m:t>
                            </m:r>
                            <m:r>
                              <a:rPr lang="es-CO" sz="900" i="1">
                                <a:latin typeface="Cambria Math" panose="02040503050406030204" pitchFamily="18" charset="0"/>
                              </a:rPr>
                              <m:t> </m:t>
                            </m:r>
                            <m:r>
                              <a:rPr lang="es-ES" sz="900" b="0" i="1">
                                <a:latin typeface="Cambria Math" panose="02040503050406030204" pitchFamily="18" charset="0"/>
                              </a:rPr>
                              <m:t>𝑒𝑛</m:t>
                            </m:r>
                            <m:r>
                              <a:rPr lang="es-ES" sz="900" b="0" i="1">
                                <a:latin typeface="Cambria Math" panose="02040503050406030204" pitchFamily="18" charset="0"/>
                              </a:rPr>
                              <m:t> </m:t>
                            </m:r>
                            <m:r>
                              <a:rPr lang="es-ES" sz="900" b="0" i="1">
                                <a:latin typeface="Cambria Math" panose="02040503050406030204" pitchFamily="18" charset="0"/>
                              </a:rPr>
                              <m:t>𝑒𝑑𝑎𝑑</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𝑡𝑟𝑎𝑏𝑎𝑗𝑎𝑟</m:t>
                            </m:r>
                          </m:den>
                        </m:f>
                        <m:r>
                          <a:rPr lang="es-ES" sz="900" b="0" i="1">
                            <a:latin typeface="Cambria Math" panose="02040503050406030204" pitchFamily="18" charset="0"/>
                          </a:rPr>
                          <m:t>∗1.000−</m:t>
                        </m:r>
                        <m:f>
                          <m:fPr>
                            <m:ctrlPr>
                              <a:rPr lang="es-ES" sz="900" b="0" i="1">
                                <a:latin typeface="Cambria Math" panose="02040503050406030204" pitchFamily="18" charset="0"/>
                              </a:rPr>
                            </m:ctrlPr>
                          </m:fPr>
                          <m:num>
                            <m:r>
                              <a:rPr lang="es-ES" sz="900" b="0" i="1">
                                <a:latin typeface="Cambria Math" panose="02040503050406030204" pitchFamily="18" charset="0"/>
                              </a:rPr>
                              <m:t>𝑁</m:t>
                            </m:r>
                            <m:r>
                              <a:rPr lang="es-ES" sz="900" b="0" i="1">
                                <a:latin typeface="Cambria Math" panose="02040503050406030204" pitchFamily="18" charset="0"/>
                              </a:rPr>
                              <m:t>ú</m:t>
                            </m:r>
                            <m:r>
                              <a:rPr lang="es-ES" sz="900" b="0" i="1">
                                <a:latin typeface="Cambria Math" panose="02040503050406030204" pitchFamily="18" charset="0"/>
                              </a:rPr>
                              <m:t>𝑚𝑒𝑟𝑜</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r>
                              <a:rPr lang="es-ES" sz="900" b="0" i="1">
                                <a:latin typeface="Cambria Math" panose="02040503050406030204" pitchFamily="18" charset="0"/>
                              </a:rPr>
                              <m:t> </m:t>
                            </m:r>
                            <m:r>
                              <a:rPr lang="es-ES" sz="900" b="0" i="1">
                                <a:latin typeface="Cambria Math" panose="02040503050406030204" pitchFamily="18" charset="0"/>
                              </a:rPr>
                              <m:t>𝑔𝑟𝑎𝑑𝑢𝑎𝑑𝑜𝑠</m:t>
                            </m:r>
                            <m:r>
                              <a:rPr lang="es-ES" sz="900" b="0" i="1">
                                <a:latin typeface="Cambria Math" panose="02040503050406030204" pitchFamily="18" charset="0"/>
                              </a:rPr>
                              <m:t> </m:t>
                            </m:r>
                            <m:r>
                              <a:rPr lang="es-ES" sz="900" b="0" i="1">
                                <a:latin typeface="Cambria Math" panose="02040503050406030204" pitchFamily="18" charset="0"/>
                              </a:rPr>
                              <m:t>𝑒𝑛</m:t>
                            </m:r>
                            <m:r>
                              <a:rPr lang="es-ES" sz="900" b="0" i="1">
                                <a:latin typeface="Cambria Math" panose="02040503050406030204" pitchFamily="18" charset="0"/>
                              </a:rPr>
                              <m:t> </m:t>
                            </m:r>
                            <m:r>
                              <a:rPr lang="es-ES" sz="900" b="0" i="1">
                                <a:latin typeface="Cambria Math" panose="02040503050406030204" pitchFamily="18" charset="0"/>
                              </a:rPr>
                              <m:t>𝑒𝑠𝑝𝑒𝑐𝑖𝑎𝑙𝑖𝑧𝑎𝑐𝑖</m:t>
                            </m:r>
                            <m:r>
                              <a:rPr lang="es-ES" sz="900" b="0" i="1">
                                <a:latin typeface="Cambria Math" panose="02040503050406030204" pitchFamily="18" charset="0"/>
                              </a:rPr>
                              <m:t>ó</m:t>
                            </m:r>
                            <m:r>
                              <a:rPr lang="es-ES" sz="900" b="0" i="1">
                                <a:latin typeface="Cambria Math" panose="02040503050406030204" pitchFamily="18" charset="0"/>
                              </a:rPr>
                              <m:t>𝑛</m:t>
                            </m:r>
                          </m:num>
                          <m:den>
                            <m:r>
                              <a:rPr lang="es-ES" sz="900" b="0" i="1">
                                <a:latin typeface="Cambria Math" panose="02040503050406030204" pitchFamily="18" charset="0"/>
                              </a:rPr>
                              <m:t>𝑇𝑜𝑡𝑎𝑙</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r>
                              <a:rPr lang="es-ES" sz="900" b="0" i="1">
                                <a:latin typeface="Cambria Math" panose="02040503050406030204" pitchFamily="18" charset="0"/>
                              </a:rPr>
                              <m:t> </m:t>
                            </m:r>
                            <m:r>
                              <a:rPr lang="es-ES" sz="900" b="0" i="1">
                                <a:latin typeface="Cambria Math" panose="02040503050406030204" pitchFamily="18" charset="0"/>
                              </a:rPr>
                              <m:t>𝑒𝑛</m:t>
                            </m:r>
                            <m:r>
                              <a:rPr lang="es-ES" sz="900" b="0" i="1">
                                <a:latin typeface="Cambria Math" panose="02040503050406030204" pitchFamily="18" charset="0"/>
                              </a:rPr>
                              <m:t> </m:t>
                            </m:r>
                            <m:r>
                              <a:rPr lang="es-ES" sz="900" b="0" i="1">
                                <a:latin typeface="Cambria Math" panose="02040503050406030204" pitchFamily="18" charset="0"/>
                              </a:rPr>
                              <m:t>𝑒𝑑𝑎𝑑</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𝑡𝑟𝑎𝑏𝑎𝑗𝑎𝑟</m:t>
                            </m:r>
                          </m:den>
                        </m:f>
                        <m:r>
                          <a:rPr lang="es-ES" sz="900" b="0" i="1">
                            <a:latin typeface="Cambria Math" panose="02040503050406030204" pitchFamily="18" charset="0"/>
                          </a:rPr>
                          <m:t>∗1.000</m:t>
                        </m:r>
                      </m:num>
                      <m:den>
                        <m:r>
                          <a:rPr lang="es-CO" sz="900" i="1">
                            <a:latin typeface="Cambria Math" panose="02040503050406030204" pitchFamily="18" charset="0"/>
                          </a:rPr>
                          <m:t> </m:t>
                        </m:r>
                        <m:f>
                          <m:fPr>
                            <m:ctrlPr>
                              <a:rPr lang="es-ES" sz="900" b="0" i="1">
                                <a:solidFill>
                                  <a:schemeClr val="tx1"/>
                                </a:solidFill>
                                <a:effectLst/>
                                <a:latin typeface="Cambria Math" panose="02040503050406030204" pitchFamily="18" charset="0"/>
                                <a:ea typeface="+mn-ea"/>
                                <a:cs typeface="+mn-cs"/>
                              </a:rPr>
                            </m:ctrlPr>
                          </m:fPr>
                          <m:num>
                            <m:r>
                              <a:rPr lang="es-ES" sz="900" b="0" i="1">
                                <a:solidFill>
                                  <a:schemeClr val="tx1"/>
                                </a:solidFill>
                                <a:effectLst/>
                                <a:latin typeface="Cambria Math" panose="02040503050406030204" pitchFamily="18" charset="0"/>
                                <a:ea typeface="+mn-ea"/>
                                <a:cs typeface="+mn-cs"/>
                              </a:rPr>
                              <m:t>𝑁</m:t>
                            </m:r>
                            <m:r>
                              <a:rPr lang="es-ES" sz="900" b="0" i="1">
                                <a:solidFill>
                                  <a:schemeClr val="tx1"/>
                                </a:solidFill>
                                <a:effectLst/>
                                <a:latin typeface="Cambria Math" panose="02040503050406030204" pitchFamily="18" charset="0"/>
                                <a:ea typeface="+mn-ea"/>
                                <a:cs typeface="+mn-cs"/>
                              </a:rPr>
                              <m:t>ú</m:t>
                            </m:r>
                            <m:r>
                              <a:rPr lang="es-ES" sz="900" b="0" i="1">
                                <a:solidFill>
                                  <a:schemeClr val="tx1"/>
                                </a:solidFill>
                                <a:effectLst/>
                                <a:latin typeface="Cambria Math" panose="02040503050406030204" pitchFamily="18" charset="0"/>
                                <a:ea typeface="+mn-ea"/>
                                <a:cs typeface="+mn-cs"/>
                              </a:rPr>
                              <m:t>𝑚𝑒𝑟𝑜</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h𝑜𝑚𝑏𝑟𝑒𝑠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𝑔𝑟𝑎𝑑𝑢𝑎𝑑𝑜𝑠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𝑒𝑛</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𝑒𝑠𝑝𝑒𝑐𝑖𝑎𝑙𝑖𝑧𝑎𝑐𝑖</m:t>
                            </m:r>
                            <m:r>
                              <a:rPr lang="es-ES" sz="900" b="0" i="1">
                                <a:solidFill>
                                  <a:schemeClr val="tx1"/>
                                </a:solidFill>
                                <a:effectLst/>
                                <a:latin typeface="Cambria Math" panose="02040503050406030204" pitchFamily="18" charset="0"/>
                                <a:ea typeface="+mn-ea"/>
                                <a:cs typeface="+mn-cs"/>
                              </a:rPr>
                              <m:t>ó</m:t>
                            </m:r>
                            <m:r>
                              <a:rPr lang="es-ES" sz="900" b="0" i="1">
                                <a:solidFill>
                                  <a:schemeClr val="tx1"/>
                                </a:solidFill>
                                <a:effectLst/>
                                <a:latin typeface="Cambria Math" panose="02040503050406030204" pitchFamily="18" charset="0"/>
                                <a:ea typeface="+mn-ea"/>
                                <a:cs typeface="+mn-cs"/>
                              </a:rPr>
                              <m:t>𝑛</m:t>
                            </m:r>
                          </m:num>
                          <m:den>
                            <m:r>
                              <a:rPr lang="es-ES" sz="900" b="0" i="1">
                                <a:solidFill>
                                  <a:schemeClr val="tx1"/>
                                </a:solidFill>
                                <a:effectLst/>
                                <a:latin typeface="Cambria Math" panose="02040503050406030204" pitchFamily="18" charset="0"/>
                                <a:ea typeface="+mn-ea"/>
                                <a:cs typeface="+mn-cs"/>
                              </a:rPr>
                              <m:t>𝑇𝑜𝑡𝑎𝑙</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h𝑜𝑚𝑏𝑟𝑒𝑠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𝑒𝑛</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𝑒𝑑𝑎𝑑</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𝑡𝑟𝑎𝑏𝑎𝑗𝑎𝑟</m:t>
                            </m:r>
                          </m:den>
                        </m:f>
                        <m:r>
                          <a:rPr lang="es-ES" sz="900" b="0" i="1">
                            <a:solidFill>
                              <a:schemeClr val="tx1"/>
                            </a:solidFill>
                            <a:effectLst/>
                            <a:latin typeface="Cambria Math" panose="02040503050406030204" pitchFamily="18" charset="0"/>
                            <a:ea typeface="+mn-ea"/>
                            <a:cs typeface="+mn-cs"/>
                          </a:rPr>
                          <m:t>∗1.000</m:t>
                        </m:r>
                      </m:den>
                    </m:f>
                  </m:oMath>
                </m:oMathPara>
              </a14:m>
              <a:endParaRPr lang="es-CO" sz="900"/>
            </a:p>
          </xdr:txBody>
        </xdr:sp>
      </mc:Choice>
      <mc:Fallback xmlns="">
        <xdr:sp macro="" textlink="">
          <xdr:nvSpPr>
            <xdr:cNvPr id="4" name="CuadroTexto 3">
              <a:extLst>
                <a:ext uri="{FF2B5EF4-FFF2-40B4-BE49-F238E27FC236}">
                  <a16:creationId xmlns:a16="http://schemas.microsoft.com/office/drawing/2014/main" id="{4B02A63A-2D63-4BB9-BD0C-443AC7E1597A}"/>
                </a:ext>
              </a:extLst>
            </xdr:cNvPr>
            <xdr:cNvSpPr txBox="1"/>
          </xdr:nvSpPr>
          <xdr:spPr>
            <a:xfrm>
              <a:off x="1618040" y="4734378"/>
              <a:ext cx="11094065" cy="52328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900" i="0">
                  <a:latin typeface="Cambria Math" panose="02040503050406030204" pitchFamily="18" charset="0"/>
                </a:rPr>
                <a:t>((𝑁ú𝑚𝑒𝑟𝑜 𝑑𝑒 𝑚𝑢𝑗𝑒𝑟𝑒𝑠</a:t>
              </a:r>
              <a:r>
                <a:rPr lang="es-ES" sz="900" b="0" i="0">
                  <a:latin typeface="Cambria Math" panose="02040503050406030204" pitchFamily="18" charset="0"/>
                </a:rPr>
                <a:t> 𝑔𝑟𝑎𝑑𝑢𝑎𝑑𝑎𝑠 𝑒𝑛 𝑒𝑠𝑝𝑒𝑐𝑖𝑎𝑙𝑖𝑧𝑎𝑐𝑖ó𝑛</a:t>
              </a:r>
              <a:r>
                <a:rPr lang="es-CO" sz="900" b="0" i="0">
                  <a:latin typeface="Cambria Math" panose="02040503050406030204" pitchFamily="18" charset="0"/>
                </a:rPr>
                <a:t>)/(</a:t>
              </a:r>
              <a:r>
                <a:rPr lang="es-CO" sz="900" i="0">
                  <a:latin typeface="Cambria Math" panose="02040503050406030204" pitchFamily="18" charset="0"/>
                </a:rPr>
                <a:t>𝑇𝑜𝑡𝑎𝑙 𝑑𝑒 𝑚𝑢𝑗𝑒𝑟𝑒𝑠 </a:t>
              </a:r>
              <a:r>
                <a:rPr lang="es-ES" sz="900" b="0" i="0">
                  <a:latin typeface="Cambria Math" panose="02040503050406030204" pitchFamily="18" charset="0"/>
                </a:rPr>
                <a:t>𝑒𝑛 𝑒𝑑𝑎𝑑 𝑑𝑒 𝑡𝑟𝑎𝑏𝑎𝑗𝑎𝑟</a:t>
              </a:r>
              <a:r>
                <a:rPr lang="es-CO" sz="900" b="0" i="0">
                  <a:latin typeface="Cambria Math" panose="02040503050406030204" pitchFamily="18" charset="0"/>
                </a:rPr>
                <a:t>)</a:t>
              </a:r>
              <a:r>
                <a:rPr lang="es-ES" sz="900" b="0" i="0">
                  <a:latin typeface="Cambria Math" panose="02040503050406030204" pitchFamily="18" charset="0"/>
                </a:rPr>
                <a:t>∗1.000−(𝑁ú𝑚𝑒𝑟𝑜 𝑑𝑒 ℎ𝑜𝑚𝑏𝑟𝑒𝑠 𝑔𝑟𝑎𝑑𝑢𝑎𝑑𝑜𝑠 𝑒𝑛 𝑒𝑠𝑝𝑒𝑐𝑖𝑎𝑙𝑖𝑧𝑎𝑐𝑖ó𝑛)/(𝑇𝑜𝑡𝑎𝑙 𝑑𝑒 ℎ𝑜𝑚𝑏𝑟𝑒𝑠 𝑒𝑛 𝑒𝑑𝑎𝑑 𝑑𝑒 𝑡𝑟𝑎𝑏𝑎𝑗𝑎𝑟)∗1.000</a:t>
              </a:r>
              <a:r>
                <a:rPr lang="es-CO" sz="900" b="0" i="0">
                  <a:latin typeface="Cambria Math" panose="02040503050406030204" pitchFamily="18" charset="0"/>
                </a:rPr>
                <a:t>)/(</a:t>
              </a:r>
              <a:r>
                <a:rPr lang="es-CO" sz="900" i="0">
                  <a:latin typeface="Cambria Math" panose="02040503050406030204" pitchFamily="18" charset="0"/>
                </a:rPr>
                <a:t> </a:t>
              </a:r>
              <a:r>
                <a:rPr lang="es-ES" sz="900" b="0" i="0">
                  <a:solidFill>
                    <a:schemeClr val="tx1"/>
                  </a:solidFill>
                  <a:effectLst/>
                  <a:latin typeface="Cambria Math" panose="02040503050406030204" pitchFamily="18" charset="0"/>
                  <a:ea typeface="+mn-ea"/>
                  <a:cs typeface="+mn-cs"/>
                </a:rPr>
                <a:t>(𝑁ú𝑚𝑒𝑟𝑜 𝑑𝑒 ℎ𝑜𝑚𝑏𝑟𝑒𝑠 𝑔𝑟𝑎𝑑𝑢𝑎𝑑𝑜𝑠 𝑒𝑛 𝑒𝑠𝑝𝑒𝑐𝑖𝑎𝑙𝑖𝑧𝑎𝑐𝑖ó𝑛)/(𝑇𝑜𝑡𝑎𝑙 𝑑𝑒 ℎ𝑜𝑚𝑏𝑟𝑒𝑠 𝑒𝑛 𝑒𝑑𝑎𝑑 𝑑𝑒 𝑡𝑟𝑎𝑏𝑎𝑗𝑎𝑟)∗1.000</a:t>
              </a:r>
              <a:r>
                <a:rPr lang="es-CO" sz="900" b="0" i="0">
                  <a:solidFill>
                    <a:schemeClr val="tx1"/>
                  </a:solidFill>
                  <a:effectLst/>
                  <a:latin typeface="Cambria Math" panose="02040503050406030204" pitchFamily="18" charset="0"/>
                  <a:ea typeface="+mn-ea"/>
                  <a:cs typeface="+mn-cs"/>
                </a:rPr>
                <a:t>)</a:t>
              </a:r>
              <a:endParaRPr lang="es-CO" sz="900"/>
            </a:p>
          </xdr:txBody>
        </xdr:sp>
      </mc:Fallback>
    </mc:AlternateContent>
    <xdr:clientData/>
  </xdr:oneCellAnchor>
  <xdr:twoCellAnchor>
    <xdr:from>
      <xdr:col>0</xdr:col>
      <xdr:colOff>0</xdr:colOff>
      <xdr:row>0</xdr:row>
      <xdr:rowOff>0</xdr:rowOff>
    </xdr:from>
    <xdr:to>
      <xdr:col>13</xdr:col>
      <xdr:colOff>299357</xdr:colOff>
      <xdr:row>13</xdr:row>
      <xdr:rowOff>40821</xdr:rowOff>
    </xdr:to>
    <xdr:grpSp>
      <xdr:nvGrpSpPr>
        <xdr:cNvPr id="5" name="Grupo 4">
          <a:extLst>
            <a:ext uri="{FF2B5EF4-FFF2-40B4-BE49-F238E27FC236}">
              <a16:creationId xmlns:a16="http://schemas.microsoft.com/office/drawing/2014/main" id="{C3B71337-C553-4551-BEBB-0FE5C0E3336D}"/>
            </a:ext>
          </a:extLst>
        </xdr:cNvPr>
        <xdr:cNvGrpSpPr/>
      </xdr:nvGrpSpPr>
      <xdr:grpSpPr>
        <a:xfrm>
          <a:off x="0" y="0"/>
          <a:ext cx="13539107" cy="2517321"/>
          <a:chOff x="0" y="0"/>
          <a:chExt cx="12845143" cy="2517321"/>
        </a:xfrm>
      </xdr:grpSpPr>
      <xdr:pic>
        <xdr:nvPicPr>
          <xdr:cNvPr id="6" name="Imagen 5">
            <a:extLst>
              <a:ext uri="{FF2B5EF4-FFF2-40B4-BE49-F238E27FC236}">
                <a16:creationId xmlns:a16="http://schemas.microsoft.com/office/drawing/2014/main" id="{4E0C4C4F-5C56-215D-0571-05F0B49FBF33}"/>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7" name="CuadroTexto 6">
            <a:extLst>
              <a:ext uri="{FF2B5EF4-FFF2-40B4-BE49-F238E27FC236}">
                <a16:creationId xmlns:a16="http://schemas.microsoft.com/office/drawing/2014/main" id="{63823290-0802-721B-319B-9469E077E8DC}"/>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drawings/drawing21.xml><?xml version="1.0" encoding="utf-8"?>
<xdr:wsDr xmlns:xdr="http://schemas.openxmlformats.org/drawingml/2006/spreadsheetDrawing" xmlns:a="http://schemas.openxmlformats.org/drawingml/2006/main">
  <xdr:oneCellAnchor>
    <xdr:from>
      <xdr:col>1</xdr:col>
      <xdr:colOff>547403</xdr:colOff>
      <xdr:row>18</xdr:row>
      <xdr:rowOff>95941</xdr:rowOff>
    </xdr:from>
    <xdr:ext cx="11094065" cy="286297"/>
    <mc:AlternateContent xmlns:mc="http://schemas.openxmlformats.org/markup-compatibility/2006" xmlns:a14="http://schemas.microsoft.com/office/drawing/2010/main">
      <mc:Choice Requires="a14">
        <xdr:sp macro="" textlink="">
          <xdr:nvSpPr>
            <xdr:cNvPr id="2" name="CuadroTexto 1">
              <a:extLst>
                <a:ext uri="{FF2B5EF4-FFF2-40B4-BE49-F238E27FC236}">
                  <a16:creationId xmlns:a16="http://schemas.microsoft.com/office/drawing/2014/main" id="{F1D91755-B6F4-4D4D-A669-9B3300A95292}"/>
                </a:ext>
              </a:extLst>
            </xdr:cNvPr>
            <xdr:cNvSpPr txBox="1"/>
          </xdr:nvSpPr>
          <xdr:spPr>
            <a:xfrm>
              <a:off x="1777489" y="4798570"/>
              <a:ext cx="11094065" cy="28629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900" i="1">
                            <a:latin typeface="Cambria Math" panose="02040503050406030204" pitchFamily="18" charset="0"/>
                          </a:rPr>
                        </m:ctrlPr>
                      </m:fPr>
                      <m:num>
                        <m:r>
                          <a:rPr lang="es-ES" sz="900" b="0" i="1">
                            <a:latin typeface="Cambria Math" panose="02040503050406030204" pitchFamily="18" charset="0"/>
                          </a:rPr>
                          <m:t>𝑃𝑟𝑜𝑚𝑒𝑑𝑖𝑜</m:t>
                        </m:r>
                        <m:r>
                          <a:rPr lang="es-ES" sz="900" b="0" i="1">
                            <a:latin typeface="Cambria Math" panose="02040503050406030204" pitchFamily="18" charset="0"/>
                          </a:rPr>
                          <m:t> </m:t>
                        </m:r>
                        <m:r>
                          <a:rPr lang="es-ES" sz="900" b="0" i="1">
                            <a:latin typeface="Cambria Math" panose="02040503050406030204" pitchFamily="18" charset="0"/>
                          </a:rPr>
                          <m:t>𝑑𝑒𝑙</m:t>
                        </m:r>
                        <m:r>
                          <a:rPr lang="es-ES" sz="900" b="0" i="1">
                            <a:latin typeface="Cambria Math" panose="02040503050406030204" pitchFamily="18" charset="0"/>
                          </a:rPr>
                          <m:t> </m:t>
                        </m:r>
                        <m:r>
                          <a:rPr lang="es-ES" sz="900" b="0" i="1">
                            <a:latin typeface="Cambria Math" panose="02040503050406030204" pitchFamily="18" charset="0"/>
                          </a:rPr>
                          <m:t>𝑝𝑢𝑛𝑡𝑎𝑗𝑒</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𝑚𝑢𝑗𝑒𝑟𝑒𝑠</m:t>
                        </m:r>
                        <m:r>
                          <a:rPr lang="es-ES" sz="900" b="0" i="1">
                            <a:latin typeface="Cambria Math" panose="02040503050406030204" pitchFamily="18" charset="0"/>
                          </a:rPr>
                          <m:t>−</m:t>
                        </m:r>
                        <m:r>
                          <a:rPr lang="es-ES" sz="900" b="0" i="1">
                            <a:latin typeface="Cambria Math" panose="02040503050406030204" pitchFamily="18" charset="0"/>
                          </a:rPr>
                          <m:t>𝑃𝑟𝑜𝑚𝑒𝑑𝑖𝑜</m:t>
                        </m:r>
                        <m:r>
                          <a:rPr lang="es-ES" sz="900" b="0" i="1">
                            <a:latin typeface="Cambria Math" panose="02040503050406030204" pitchFamily="18" charset="0"/>
                          </a:rPr>
                          <m:t> </m:t>
                        </m:r>
                        <m:r>
                          <a:rPr lang="es-ES" sz="900" b="0" i="1">
                            <a:latin typeface="Cambria Math" panose="02040503050406030204" pitchFamily="18" charset="0"/>
                          </a:rPr>
                          <m:t>𝑑𝑒𝑙</m:t>
                        </m:r>
                        <m:r>
                          <a:rPr lang="es-ES" sz="900" b="0" i="1">
                            <a:latin typeface="Cambria Math" panose="02040503050406030204" pitchFamily="18" charset="0"/>
                          </a:rPr>
                          <m:t> </m:t>
                        </m:r>
                        <m:r>
                          <a:rPr lang="es-ES" sz="900" b="0" i="1">
                            <a:latin typeface="Cambria Math" panose="02040503050406030204" pitchFamily="18" charset="0"/>
                          </a:rPr>
                          <m:t>𝑝𝑢𝑛𝑡𝑎𝑗𝑒</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num>
                      <m:den>
                        <m:r>
                          <a:rPr lang="es-CO" sz="900" i="1">
                            <a:latin typeface="Cambria Math" panose="02040503050406030204" pitchFamily="18" charset="0"/>
                          </a:rPr>
                          <m:t> </m:t>
                        </m:r>
                        <m:r>
                          <a:rPr lang="es-ES" sz="900" b="0" i="1">
                            <a:latin typeface="Cambria Math" panose="02040503050406030204" pitchFamily="18" charset="0"/>
                          </a:rPr>
                          <m:t>𝑃𝑟𝑜𝑚𝑒𝑑𝑖𝑜</m:t>
                        </m:r>
                        <m:r>
                          <a:rPr lang="es-ES" sz="900" b="0" i="1">
                            <a:latin typeface="Cambria Math" panose="02040503050406030204" pitchFamily="18" charset="0"/>
                          </a:rPr>
                          <m:t> </m:t>
                        </m:r>
                        <m:r>
                          <a:rPr lang="es-ES" sz="900" b="0" i="1">
                            <a:latin typeface="Cambria Math" panose="02040503050406030204" pitchFamily="18" charset="0"/>
                          </a:rPr>
                          <m:t>𝑑𝑒𝑙</m:t>
                        </m:r>
                        <m:r>
                          <a:rPr lang="es-ES" sz="900" b="0" i="1">
                            <a:latin typeface="Cambria Math" panose="02040503050406030204" pitchFamily="18" charset="0"/>
                          </a:rPr>
                          <m:t> </m:t>
                        </m:r>
                        <m:r>
                          <a:rPr lang="es-ES" sz="900" b="0" i="1">
                            <a:latin typeface="Cambria Math" panose="02040503050406030204" pitchFamily="18" charset="0"/>
                          </a:rPr>
                          <m:t>𝑝𝑢𝑛𝑡𝑎𝑗𝑒</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den>
                    </m:f>
                  </m:oMath>
                </m:oMathPara>
              </a14:m>
              <a:endParaRPr lang="es-CO" sz="900"/>
            </a:p>
          </xdr:txBody>
        </xdr:sp>
      </mc:Choice>
      <mc:Fallback xmlns="">
        <xdr:sp macro="" textlink="">
          <xdr:nvSpPr>
            <xdr:cNvPr id="2" name="CuadroTexto 1">
              <a:extLst>
                <a:ext uri="{FF2B5EF4-FFF2-40B4-BE49-F238E27FC236}">
                  <a16:creationId xmlns:a16="http://schemas.microsoft.com/office/drawing/2014/main" id="{F1D91755-B6F4-4D4D-A669-9B3300A95292}"/>
                </a:ext>
              </a:extLst>
            </xdr:cNvPr>
            <xdr:cNvSpPr txBox="1"/>
          </xdr:nvSpPr>
          <xdr:spPr>
            <a:xfrm>
              <a:off x="1777489" y="4798570"/>
              <a:ext cx="11094065" cy="28629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900" i="0">
                  <a:latin typeface="Cambria Math" panose="02040503050406030204" pitchFamily="18" charset="0"/>
                </a:rPr>
                <a:t>(</a:t>
              </a:r>
              <a:r>
                <a:rPr lang="es-ES" sz="900" b="0" i="0">
                  <a:latin typeface="Cambria Math" panose="02040503050406030204" pitchFamily="18" charset="0"/>
                </a:rPr>
                <a:t>𝑃𝑟𝑜𝑚𝑒𝑑𝑖𝑜 𝑑𝑒𝑙 𝑝𝑢𝑛𝑡𝑎𝑗𝑒 𝑑𝑒 𝑚𝑢𝑗𝑒𝑟𝑒𝑠−𝑃𝑟𝑜𝑚𝑒𝑑𝑖𝑜 𝑑𝑒𝑙 𝑝𝑢𝑛𝑡𝑎𝑗𝑒 𝑑𝑒 ℎ𝑜𝑚𝑏𝑟𝑒𝑠</a:t>
              </a:r>
              <a:r>
                <a:rPr lang="es-CO" sz="900" b="0" i="0">
                  <a:latin typeface="Cambria Math" panose="02040503050406030204" pitchFamily="18" charset="0"/>
                </a:rPr>
                <a:t>)/(</a:t>
              </a:r>
              <a:r>
                <a:rPr lang="es-CO" sz="900" i="0">
                  <a:latin typeface="Cambria Math" panose="02040503050406030204" pitchFamily="18" charset="0"/>
                </a:rPr>
                <a:t> </a:t>
              </a:r>
              <a:r>
                <a:rPr lang="es-ES" sz="900" b="0" i="0">
                  <a:latin typeface="Cambria Math" panose="02040503050406030204" pitchFamily="18" charset="0"/>
                </a:rPr>
                <a:t>𝑃𝑟𝑜𝑚𝑒𝑑𝑖𝑜 𝑑𝑒𝑙 𝑝𝑢𝑛𝑡𝑎𝑗𝑒 𝑑𝑒 ℎ𝑜𝑚𝑏𝑟𝑒𝑠</a:t>
              </a:r>
              <a:r>
                <a:rPr lang="es-CO" sz="900" b="0" i="0">
                  <a:latin typeface="Cambria Math" panose="02040503050406030204" pitchFamily="18" charset="0"/>
                </a:rPr>
                <a:t>)</a:t>
              </a:r>
              <a:endParaRPr lang="es-CO" sz="900"/>
            </a:p>
          </xdr:txBody>
        </xdr:sp>
      </mc:Fallback>
    </mc:AlternateContent>
    <xdr:clientData/>
  </xdr:oneCellAnchor>
  <xdr:twoCellAnchor editAs="oneCell">
    <xdr:from>
      <xdr:col>0</xdr:col>
      <xdr:colOff>0</xdr:colOff>
      <xdr:row>64</xdr:row>
      <xdr:rowOff>45355</xdr:rowOff>
    </xdr:from>
    <xdr:to>
      <xdr:col>13</xdr:col>
      <xdr:colOff>9072</xdr:colOff>
      <xdr:row>71</xdr:row>
      <xdr:rowOff>34148</xdr:rowOff>
    </xdr:to>
    <xdr:pic>
      <xdr:nvPicPr>
        <xdr:cNvPr id="4" name="Imagen 3">
          <a:extLst>
            <a:ext uri="{FF2B5EF4-FFF2-40B4-BE49-F238E27FC236}">
              <a16:creationId xmlns:a16="http://schemas.microsoft.com/office/drawing/2014/main" id="{88CA8369-46E9-4BC5-903B-112E536D6BEE}"/>
            </a:ext>
          </a:extLst>
        </xdr:cNvPr>
        <xdr:cNvPicPr>
          <a:picLocks noChangeAspect="1"/>
        </xdr:cNvPicPr>
      </xdr:nvPicPr>
      <xdr:blipFill rotWithShape="1">
        <a:blip xmlns:r="http://schemas.openxmlformats.org/officeDocument/2006/relationships" r:embed="rId1"/>
        <a:srcRect r="1627"/>
        <a:stretch/>
      </xdr:blipFill>
      <xdr:spPr>
        <a:xfrm>
          <a:off x="0" y="14940641"/>
          <a:ext cx="13325929" cy="1258793"/>
        </a:xfrm>
        <a:prstGeom prst="rect">
          <a:avLst/>
        </a:prstGeom>
      </xdr:spPr>
    </xdr:pic>
    <xdr:clientData/>
  </xdr:twoCellAnchor>
  <xdr:twoCellAnchor>
    <xdr:from>
      <xdr:col>0</xdr:col>
      <xdr:colOff>0</xdr:colOff>
      <xdr:row>0</xdr:row>
      <xdr:rowOff>0</xdr:rowOff>
    </xdr:from>
    <xdr:to>
      <xdr:col>13</xdr:col>
      <xdr:colOff>299357</xdr:colOff>
      <xdr:row>13</xdr:row>
      <xdr:rowOff>40821</xdr:rowOff>
    </xdr:to>
    <xdr:grpSp>
      <xdr:nvGrpSpPr>
        <xdr:cNvPr id="5" name="Grupo 4">
          <a:extLst>
            <a:ext uri="{FF2B5EF4-FFF2-40B4-BE49-F238E27FC236}">
              <a16:creationId xmlns:a16="http://schemas.microsoft.com/office/drawing/2014/main" id="{4D59337F-E86E-4CF8-8F19-1B1C6594C70D}"/>
            </a:ext>
          </a:extLst>
        </xdr:cNvPr>
        <xdr:cNvGrpSpPr/>
      </xdr:nvGrpSpPr>
      <xdr:grpSpPr>
        <a:xfrm>
          <a:off x="0" y="0"/>
          <a:ext cx="13598638" cy="2517321"/>
          <a:chOff x="0" y="0"/>
          <a:chExt cx="12845143" cy="2517321"/>
        </a:xfrm>
      </xdr:grpSpPr>
      <xdr:pic>
        <xdr:nvPicPr>
          <xdr:cNvPr id="6" name="Imagen 5">
            <a:extLst>
              <a:ext uri="{FF2B5EF4-FFF2-40B4-BE49-F238E27FC236}">
                <a16:creationId xmlns:a16="http://schemas.microsoft.com/office/drawing/2014/main" id="{8F87495F-AC9A-C41A-8ADC-C72F1844D967}"/>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7" name="CuadroTexto 6">
            <a:extLst>
              <a:ext uri="{FF2B5EF4-FFF2-40B4-BE49-F238E27FC236}">
                <a16:creationId xmlns:a16="http://schemas.microsoft.com/office/drawing/2014/main" id="{BFDF50FA-3A22-2C80-7A91-9EE1DBF89C73}"/>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drawings/drawing22.xml><?xml version="1.0" encoding="utf-8"?>
<xdr:wsDr xmlns:xdr="http://schemas.openxmlformats.org/drawingml/2006/spreadsheetDrawing" xmlns:a="http://schemas.openxmlformats.org/drawingml/2006/main">
  <xdr:twoCellAnchor editAs="oneCell">
    <xdr:from>
      <xdr:col>0</xdr:col>
      <xdr:colOff>27213</xdr:colOff>
      <xdr:row>64</xdr:row>
      <xdr:rowOff>18143</xdr:rowOff>
    </xdr:from>
    <xdr:to>
      <xdr:col>12</xdr:col>
      <xdr:colOff>798285</xdr:colOff>
      <xdr:row>71</xdr:row>
      <xdr:rowOff>6936</xdr:rowOff>
    </xdr:to>
    <xdr:pic>
      <xdr:nvPicPr>
        <xdr:cNvPr id="4" name="Imagen 3">
          <a:extLst>
            <a:ext uri="{FF2B5EF4-FFF2-40B4-BE49-F238E27FC236}">
              <a16:creationId xmlns:a16="http://schemas.microsoft.com/office/drawing/2014/main" id="{A66ECFE2-79E1-4CF5-8D97-6C70E0FE0BAB}"/>
            </a:ext>
          </a:extLst>
        </xdr:cNvPr>
        <xdr:cNvPicPr>
          <a:picLocks noChangeAspect="1"/>
        </xdr:cNvPicPr>
      </xdr:nvPicPr>
      <xdr:blipFill rotWithShape="1">
        <a:blip xmlns:r="http://schemas.openxmlformats.org/officeDocument/2006/relationships" r:embed="rId1"/>
        <a:srcRect r="1627"/>
        <a:stretch/>
      </xdr:blipFill>
      <xdr:spPr>
        <a:xfrm>
          <a:off x="27213" y="14913429"/>
          <a:ext cx="13226143" cy="1258793"/>
        </a:xfrm>
        <a:prstGeom prst="rect">
          <a:avLst/>
        </a:prstGeom>
      </xdr:spPr>
    </xdr:pic>
    <xdr:clientData/>
  </xdr:twoCellAnchor>
  <xdr:oneCellAnchor>
    <xdr:from>
      <xdr:col>1</xdr:col>
      <xdr:colOff>411540</xdr:colOff>
      <xdr:row>18</xdr:row>
      <xdr:rowOff>94040</xdr:rowOff>
    </xdr:from>
    <xdr:ext cx="11094065" cy="286297"/>
    <mc:AlternateContent xmlns:mc="http://schemas.openxmlformats.org/markup-compatibility/2006" xmlns:a14="http://schemas.microsoft.com/office/drawing/2010/main">
      <mc:Choice Requires="a14">
        <xdr:sp macro="" textlink="">
          <xdr:nvSpPr>
            <xdr:cNvPr id="5" name="CuadroTexto 4">
              <a:extLst>
                <a:ext uri="{FF2B5EF4-FFF2-40B4-BE49-F238E27FC236}">
                  <a16:creationId xmlns:a16="http://schemas.microsoft.com/office/drawing/2014/main" id="{7148A676-FDEB-4038-A511-AEA4235C724D}"/>
                </a:ext>
              </a:extLst>
            </xdr:cNvPr>
            <xdr:cNvSpPr txBox="1"/>
          </xdr:nvSpPr>
          <xdr:spPr>
            <a:xfrm>
              <a:off x="1587197" y="4796669"/>
              <a:ext cx="11094065" cy="28629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900" i="1">
                            <a:latin typeface="Cambria Math" panose="02040503050406030204" pitchFamily="18" charset="0"/>
                          </a:rPr>
                        </m:ctrlPr>
                      </m:fPr>
                      <m:num>
                        <m:r>
                          <a:rPr lang="es-ES" sz="900" b="0" i="1">
                            <a:latin typeface="Cambria Math" panose="02040503050406030204" pitchFamily="18" charset="0"/>
                          </a:rPr>
                          <m:t>𝑃𝑟𝑜𝑚𝑒𝑑𝑖𝑜</m:t>
                        </m:r>
                        <m:r>
                          <a:rPr lang="es-ES" sz="900" b="0" i="1">
                            <a:latin typeface="Cambria Math" panose="02040503050406030204" pitchFamily="18" charset="0"/>
                          </a:rPr>
                          <m:t> </m:t>
                        </m:r>
                        <m:r>
                          <a:rPr lang="es-ES" sz="900" b="0" i="1">
                            <a:latin typeface="Cambria Math" panose="02040503050406030204" pitchFamily="18" charset="0"/>
                          </a:rPr>
                          <m:t>𝑑𝑒𝑙</m:t>
                        </m:r>
                        <m:r>
                          <a:rPr lang="es-ES" sz="900" b="0" i="1">
                            <a:latin typeface="Cambria Math" panose="02040503050406030204" pitchFamily="18" charset="0"/>
                          </a:rPr>
                          <m:t> </m:t>
                        </m:r>
                        <m:r>
                          <a:rPr lang="es-ES" sz="900" b="0" i="1">
                            <a:latin typeface="Cambria Math" panose="02040503050406030204" pitchFamily="18" charset="0"/>
                          </a:rPr>
                          <m:t>𝑝𝑢𝑛𝑡𝑎𝑗𝑒</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𝑚𝑢𝑗𝑒𝑟𝑒𝑠</m:t>
                        </m:r>
                        <m:r>
                          <a:rPr lang="es-ES" sz="900" b="0" i="1">
                            <a:latin typeface="Cambria Math" panose="02040503050406030204" pitchFamily="18" charset="0"/>
                          </a:rPr>
                          <m:t>−</m:t>
                        </m:r>
                        <m:r>
                          <a:rPr lang="es-ES" sz="900" b="0" i="1">
                            <a:latin typeface="Cambria Math" panose="02040503050406030204" pitchFamily="18" charset="0"/>
                          </a:rPr>
                          <m:t>𝑃𝑟𝑜𝑚𝑒𝑑𝑖𝑜</m:t>
                        </m:r>
                        <m:r>
                          <a:rPr lang="es-ES" sz="900" b="0" i="1">
                            <a:latin typeface="Cambria Math" panose="02040503050406030204" pitchFamily="18" charset="0"/>
                          </a:rPr>
                          <m:t> </m:t>
                        </m:r>
                        <m:r>
                          <a:rPr lang="es-ES" sz="900" b="0" i="1">
                            <a:latin typeface="Cambria Math" panose="02040503050406030204" pitchFamily="18" charset="0"/>
                          </a:rPr>
                          <m:t>𝑑𝑒𝑙</m:t>
                        </m:r>
                        <m:r>
                          <a:rPr lang="es-ES" sz="900" b="0" i="1">
                            <a:latin typeface="Cambria Math" panose="02040503050406030204" pitchFamily="18" charset="0"/>
                          </a:rPr>
                          <m:t> </m:t>
                        </m:r>
                        <m:r>
                          <a:rPr lang="es-ES" sz="900" b="0" i="1">
                            <a:latin typeface="Cambria Math" panose="02040503050406030204" pitchFamily="18" charset="0"/>
                          </a:rPr>
                          <m:t>𝑝𝑢𝑛𝑡𝑎𝑗𝑒</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num>
                      <m:den>
                        <m:r>
                          <a:rPr lang="es-CO" sz="900" i="1">
                            <a:latin typeface="Cambria Math" panose="02040503050406030204" pitchFamily="18" charset="0"/>
                          </a:rPr>
                          <m:t> </m:t>
                        </m:r>
                        <m:r>
                          <a:rPr lang="es-ES" sz="900" b="0" i="1">
                            <a:latin typeface="Cambria Math" panose="02040503050406030204" pitchFamily="18" charset="0"/>
                          </a:rPr>
                          <m:t>𝑃𝑟𝑜𝑚𝑒𝑑𝑖𝑜</m:t>
                        </m:r>
                        <m:r>
                          <a:rPr lang="es-ES" sz="900" b="0" i="1">
                            <a:latin typeface="Cambria Math" panose="02040503050406030204" pitchFamily="18" charset="0"/>
                          </a:rPr>
                          <m:t> </m:t>
                        </m:r>
                        <m:r>
                          <a:rPr lang="es-ES" sz="900" b="0" i="1">
                            <a:latin typeface="Cambria Math" panose="02040503050406030204" pitchFamily="18" charset="0"/>
                          </a:rPr>
                          <m:t>𝑑𝑒𝑙</m:t>
                        </m:r>
                        <m:r>
                          <a:rPr lang="es-ES" sz="900" b="0" i="1">
                            <a:latin typeface="Cambria Math" panose="02040503050406030204" pitchFamily="18" charset="0"/>
                          </a:rPr>
                          <m:t> </m:t>
                        </m:r>
                        <m:r>
                          <a:rPr lang="es-ES" sz="900" b="0" i="1">
                            <a:latin typeface="Cambria Math" panose="02040503050406030204" pitchFamily="18" charset="0"/>
                          </a:rPr>
                          <m:t>𝑝𝑢𝑛𝑡𝑎𝑗𝑒</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den>
                    </m:f>
                  </m:oMath>
                </m:oMathPara>
              </a14:m>
              <a:endParaRPr lang="es-CO" sz="900"/>
            </a:p>
          </xdr:txBody>
        </xdr:sp>
      </mc:Choice>
      <mc:Fallback xmlns="">
        <xdr:sp macro="" textlink="">
          <xdr:nvSpPr>
            <xdr:cNvPr id="5" name="CuadroTexto 4">
              <a:extLst>
                <a:ext uri="{FF2B5EF4-FFF2-40B4-BE49-F238E27FC236}">
                  <a16:creationId xmlns:a16="http://schemas.microsoft.com/office/drawing/2014/main" id="{7148A676-FDEB-4038-A511-AEA4235C724D}"/>
                </a:ext>
              </a:extLst>
            </xdr:cNvPr>
            <xdr:cNvSpPr txBox="1"/>
          </xdr:nvSpPr>
          <xdr:spPr>
            <a:xfrm>
              <a:off x="1587197" y="4796669"/>
              <a:ext cx="11094065" cy="28629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900" i="0">
                  <a:latin typeface="Cambria Math" panose="02040503050406030204" pitchFamily="18" charset="0"/>
                </a:rPr>
                <a:t>(</a:t>
              </a:r>
              <a:r>
                <a:rPr lang="es-ES" sz="900" b="0" i="0">
                  <a:latin typeface="Cambria Math" panose="02040503050406030204" pitchFamily="18" charset="0"/>
                </a:rPr>
                <a:t>𝑃𝑟𝑜𝑚𝑒𝑑𝑖𝑜 𝑑𝑒𝑙 𝑝𝑢𝑛𝑡𝑎𝑗𝑒 𝑑𝑒 𝑚𝑢𝑗𝑒𝑟𝑒𝑠−𝑃𝑟𝑜𝑚𝑒𝑑𝑖𝑜 𝑑𝑒𝑙 𝑝𝑢𝑛𝑡𝑎𝑗𝑒 𝑑𝑒 ℎ𝑜𝑚𝑏𝑟𝑒𝑠</a:t>
              </a:r>
              <a:r>
                <a:rPr lang="es-CO" sz="900" b="0" i="0">
                  <a:latin typeface="Cambria Math" panose="02040503050406030204" pitchFamily="18" charset="0"/>
                </a:rPr>
                <a:t>)/(</a:t>
              </a:r>
              <a:r>
                <a:rPr lang="es-CO" sz="900" i="0">
                  <a:latin typeface="Cambria Math" panose="02040503050406030204" pitchFamily="18" charset="0"/>
                </a:rPr>
                <a:t> </a:t>
              </a:r>
              <a:r>
                <a:rPr lang="es-ES" sz="900" b="0" i="0">
                  <a:latin typeface="Cambria Math" panose="02040503050406030204" pitchFamily="18" charset="0"/>
                </a:rPr>
                <a:t>𝑃𝑟𝑜𝑚𝑒𝑑𝑖𝑜 𝑑𝑒𝑙 𝑝𝑢𝑛𝑡𝑎𝑗𝑒 𝑑𝑒 ℎ𝑜𝑚𝑏𝑟𝑒𝑠</a:t>
              </a:r>
              <a:r>
                <a:rPr lang="es-CO" sz="900" b="0" i="0">
                  <a:latin typeface="Cambria Math" panose="02040503050406030204" pitchFamily="18" charset="0"/>
                </a:rPr>
                <a:t>)</a:t>
              </a:r>
              <a:endParaRPr lang="es-CO" sz="900"/>
            </a:p>
          </xdr:txBody>
        </xdr:sp>
      </mc:Fallback>
    </mc:AlternateContent>
    <xdr:clientData/>
  </xdr:oneCellAnchor>
  <xdr:twoCellAnchor>
    <xdr:from>
      <xdr:col>0</xdr:col>
      <xdr:colOff>0</xdr:colOff>
      <xdr:row>0</xdr:row>
      <xdr:rowOff>0</xdr:rowOff>
    </xdr:from>
    <xdr:to>
      <xdr:col>13</xdr:col>
      <xdr:colOff>299357</xdr:colOff>
      <xdr:row>13</xdr:row>
      <xdr:rowOff>40821</xdr:rowOff>
    </xdr:to>
    <xdr:grpSp>
      <xdr:nvGrpSpPr>
        <xdr:cNvPr id="2" name="Grupo 1">
          <a:extLst>
            <a:ext uri="{FF2B5EF4-FFF2-40B4-BE49-F238E27FC236}">
              <a16:creationId xmlns:a16="http://schemas.microsoft.com/office/drawing/2014/main" id="{7060A862-5BEA-49FD-B021-D50CF33EE190}"/>
            </a:ext>
          </a:extLst>
        </xdr:cNvPr>
        <xdr:cNvGrpSpPr/>
      </xdr:nvGrpSpPr>
      <xdr:grpSpPr>
        <a:xfrm>
          <a:off x="0" y="0"/>
          <a:ext cx="13539107" cy="2517321"/>
          <a:chOff x="0" y="0"/>
          <a:chExt cx="12845143" cy="2517321"/>
        </a:xfrm>
      </xdr:grpSpPr>
      <xdr:pic>
        <xdr:nvPicPr>
          <xdr:cNvPr id="6" name="Imagen 5">
            <a:extLst>
              <a:ext uri="{FF2B5EF4-FFF2-40B4-BE49-F238E27FC236}">
                <a16:creationId xmlns:a16="http://schemas.microsoft.com/office/drawing/2014/main" id="{1A812466-6A7A-9A70-52D7-AAA43DBCD6B5}"/>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7" name="CuadroTexto 6">
            <a:extLst>
              <a:ext uri="{FF2B5EF4-FFF2-40B4-BE49-F238E27FC236}">
                <a16:creationId xmlns:a16="http://schemas.microsoft.com/office/drawing/2014/main" id="{EFDE0ABC-CDB6-DC74-BEE8-61D7B26713AB}"/>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drawings/drawing3.xml><?xml version="1.0" encoding="utf-8"?>
<xdr:wsDr xmlns:xdr="http://schemas.openxmlformats.org/drawingml/2006/spreadsheetDrawing" xmlns:a="http://schemas.openxmlformats.org/drawingml/2006/main">
  <xdr:oneCellAnchor>
    <xdr:from>
      <xdr:col>1</xdr:col>
      <xdr:colOff>450036</xdr:colOff>
      <xdr:row>18</xdr:row>
      <xdr:rowOff>30714</xdr:rowOff>
    </xdr:from>
    <xdr:ext cx="11094065" cy="442685"/>
    <mc:AlternateContent xmlns:mc="http://schemas.openxmlformats.org/markup-compatibility/2006" xmlns:a14="http://schemas.microsoft.com/office/drawing/2010/main">
      <mc:Choice Requires="a14">
        <xdr:sp macro="" textlink="">
          <xdr:nvSpPr>
            <xdr:cNvPr id="5" name="CuadroTexto 4">
              <a:extLst>
                <a:ext uri="{FF2B5EF4-FFF2-40B4-BE49-F238E27FC236}">
                  <a16:creationId xmlns:a16="http://schemas.microsoft.com/office/drawing/2014/main" id="{E68C6BB4-AA4E-4809-A44E-ABA66138C089}"/>
                </a:ext>
              </a:extLst>
            </xdr:cNvPr>
            <xdr:cNvSpPr txBox="1"/>
          </xdr:nvSpPr>
          <xdr:spPr>
            <a:xfrm>
              <a:off x="1658350" y="4733343"/>
              <a:ext cx="11094065" cy="44268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800" i="1">
                            <a:latin typeface="Cambria Math" panose="02040503050406030204" pitchFamily="18" charset="0"/>
                          </a:rPr>
                        </m:ctrlPr>
                      </m:fPr>
                      <m:num>
                        <m:f>
                          <m:fPr>
                            <m:ctrlPr>
                              <a:rPr lang="es-CO" sz="800" i="1">
                                <a:latin typeface="Cambria Math" panose="02040503050406030204" pitchFamily="18" charset="0"/>
                              </a:rPr>
                            </m:ctrlPr>
                          </m:fPr>
                          <m:num>
                            <m:r>
                              <a:rPr lang="es-CO" sz="800" i="1">
                                <a:latin typeface="Cambria Math" panose="02040503050406030204" pitchFamily="18" charset="0"/>
                              </a:rPr>
                              <m:t>𝑁</m:t>
                            </m:r>
                            <m:r>
                              <a:rPr lang="es-CO" sz="800" i="1">
                                <a:latin typeface="Cambria Math" panose="02040503050406030204" pitchFamily="18" charset="0"/>
                              </a:rPr>
                              <m:t>ú</m:t>
                            </m:r>
                            <m:r>
                              <a:rPr lang="es-CO" sz="800" i="1">
                                <a:latin typeface="Cambria Math" panose="02040503050406030204" pitchFamily="18" charset="0"/>
                              </a:rPr>
                              <m:t>𝑚𝑒𝑟𝑜</m:t>
                            </m:r>
                            <m:r>
                              <a:rPr lang="es-CO" sz="800" i="1">
                                <a:latin typeface="Cambria Math" panose="02040503050406030204" pitchFamily="18" charset="0"/>
                              </a:rPr>
                              <m:t> </m:t>
                            </m:r>
                            <m:r>
                              <a:rPr lang="es-CO" sz="800" i="1">
                                <a:latin typeface="Cambria Math" panose="02040503050406030204" pitchFamily="18" charset="0"/>
                              </a:rPr>
                              <m:t>𝑑𝑒</m:t>
                            </m:r>
                            <m:r>
                              <a:rPr lang="es-CO" sz="800" i="1">
                                <a:latin typeface="Cambria Math" panose="02040503050406030204" pitchFamily="18" charset="0"/>
                              </a:rPr>
                              <m:t> </m:t>
                            </m:r>
                            <m:r>
                              <a:rPr lang="es-CO" sz="800" i="1">
                                <a:latin typeface="Cambria Math" panose="02040503050406030204" pitchFamily="18" charset="0"/>
                              </a:rPr>
                              <m:t>𝑚𝑢𝑗𝑒𝑟𝑒𝑠</m:t>
                            </m:r>
                            <m:r>
                              <a:rPr lang="es-CO" sz="800" i="1">
                                <a:latin typeface="Cambria Math" panose="02040503050406030204" pitchFamily="18" charset="0"/>
                              </a:rPr>
                              <m:t> </m:t>
                            </m:r>
                            <m:r>
                              <a:rPr lang="es-CO" sz="800" i="1">
                                <a:latin typeface="Cambria Math" panose="02040503050406030204" pitchFamily="18" charset="0"/>
                              </a:rPr>
                              <m:t>𝑚𝑎𝑡𝑟𝑖𝑐𝑢𝑙𝑎𝑑𝑎𝑠</m:t>
                            </m:r>
                            <m:r>
                              <a:rPr lang="es-CO" sz="800" i="1">
                                <a:latin typeface="Cambria Math" panose="02040503050406030204" pitchFamily="18" charset="0"/>
                              </a:rPr>
                              <m:t> </m:t>
                            </m:r>
                            <m:r>
                              <a:rPr lang="es-CO" sz="800" i="1">
                                <a:latin typeface="Cambria Math" panose="02040503050406030204" pitchFamily="18" charset="0"/>
                              </a:rPr>
                              <m:t>𝑒𝑛</m:t>
                            </m:r>
                            <m:r>
                              <a:rPr lang="es-CO" sz="800" i="1">
                                <a:latin typeface="Cambria Math" panose="02040503050406030204" pitchFamily="18" charset="0"/>
                              </a:rPr>
                              <m:t> </m:t>
                            </m:r>
                            <m:r>
                              <a:rPr lang="es-CO" sz="800" i="1">
                                <a:latin typeface="Cambria Math" panose="02040503050406030204" pitchFamily="18" charset="0"/>
                              </a:rPr>
                              <m:t>𝑝𝑟𝑖𝑚𝑎𝑟𝑖𝑎</m:t>
                            </m:r>
                          </m:num>
                          <m:den>
                            <m:r>
                              <a:rPr lang="es-CO" sz="800" i="1">
                                <a:latin typeface="Cambria Math" panose="02040503050406030204" pitchFamily="18" charset="0"/>
                              </a:rPr>
                              <m:t>𝑇𝑜𝑡𝑎𝑙</m:t>
                            </m:r>
                            <m:r>
                              <a:rPr lang="es-CO" sz="800" i="1">
                                <a:latin typeface="Cambria Math" panose="02040503050406030204" pitchFamily="18" charset="0"/>
                              </a:rPr>
                              <m:t> </m:t>
                            </m:r>
                            <m:r>
                              <a:rPr lang="es-CO" sz="800" i="1">
                                <a:latin typeface="Cambria Math" panose="02040503050406030204" pitchFamily="18" charset="0"/>
                              </a:rPr>
                              <m:t>𝑑𝑒</m:t>
                            </m:r>
                            <m:r>
                              <a:rPr lang="es-CO" sz="800" i="1">
                                <a:latin typeface="Cambria Math" panose="02040503050406030204" pitchFamily="18" charset="0"/>
                              </a:rPr>
                              <m:t> </m:t>
                            </m:r>
                            <m:r>
                              <a:rPr lang="es-CO" sz="800" i="1">
                                <a:latin typeface="Cambria Math" panose="02040503050406030204" pitchFamily="18" charset="0"/>
                              </a:rPr>
                              <m:t>𝑚𝑢𝑗𝑒𝑟𝑒𝑠</m:t>
                            </m:r>
                            <m:r>
                              <a:rPr lang="es-CO" sz="800" i="1">
                                <a:latin typeface="Cambria Math" panose="02040503050406030204" pitchFamily="18" charset="0"/>
                              </a:rPr>
                              <m:t> </m:t>
                            </m:r>
                            <m:r>
                              <a:rPr lang="es-CO" sz="800" i="1">
                                <a:latin typeface="Cambria Math" panose="02040503050406030204" pitchFamily="18" charset="0"/>
                              </a:rPr>
                              <m:t>𝑒𝑛𝑡𝑟𝑒</m:t>
                            </m:r>
                            <m:r>
                              <a:rPr lang="es-CO" sz="800" i="1">
                                <a:latin typeface="Cambria Math" panose="02040503050406030204" pitchFamily="18" charset="0"/>
                              </a:rPr>
                              <m:t> </m:t>
                            </m:r>
                            <m:r>
                              <a:rPr lang="es-CO" sz="800" i="1">
                                <a:latin typeface="Cambria Math" panose="02040503050406030204" pitchFamily="18" charset="0"/>
                              </a:rPr>
                              <m:t>𝑙𝑜𝑠</m:t>
                            </m:r>
                            <m:r>
                              <a:rPr lang="es-CO" sz="800" i="1">
                                <a:latin typeface="Cambria Math" panose="02040503050406030204" pitchFamily="18" charset="0"/>
                              </a:rPr>
                              <m:t> 6 − 10 </m:t>
                            </m:r>
                            <m:r>
                              <a:rPr lang="es-CO" sz="800" i="1">
                                <a:latin typeface="Cambria Math" panose="02040503050406030204" pitchFamily="18" charset="0"/>
                              </a:rPr>
                              <m:t>𝑎</m:t>
                            </m:r>
                            <m:r>
                              <a:rPr lang="es-CO" sz="800" i="1">
                                <a:latin typeface="Cambria Math" panose="02040503050406030204" pitchFamily="18" charset="0"/>
                              </a:rPr>
                              <m:t>ñ</m:t>
                            </m:r>
                            <m:r>
                              <a:rPr lang="es-CO" sz="800" i="1">
                                <a:latin typeface="Cambria Math" panose="02040503050406030204" pitchFamily="18" charset="0"/>
                              </a:rPr>
                              <m:t>𝑜𝑠</m:t>
                            </m:r>
                          </m:den>
                        </m:f>
                        <m:r>
                          <a:rPr lang="es-ES" sz="800" b="0" i="1">
                            <a:latin typeface="Cambria Math" panose="02040503050406030204" pitchFamily="18" charset="0"/>
                          </a:rPr>
                          <m:t>−</m:t>
                        </m:r>
                        <m:f>
                          <m:fPr>
                            <m:ctrlPr>
                              <a:rPr lang="es-ES" sz="800" b="0" i="1">
                                <a:latin typeface="Cambria Math" panose="02040503050406030204" pitchFamily="18" charset="0"/>
                              </a:rPr>
                            </m:ctrlPr>
                          </m:fPr>
                          <m:num>
                            <m:r>
                              <a:rPr lang="es-ES" sz="800" b="0" i="1">
                                <a:latin typeface="Cambria Math" panose="02040503050406030204" pitchFamily="18" charset="0"/>
                              </a:rPr>
                              <m:t>𝑁</m:t>
                            </m:r>
                            <m:r>
                              <a:rPr lang="es-ES" sz="800" b="0" i="1">
                                <a:latin typeface="Cambria Math" panose="02040503050406030204" pitchFamily="18" charset="0"/>
                              </a:rPr>
                              <m:t>ú</m:t>
                            </m:r>
                            <m:r>
                              <a:rPr lang="es-ES" sz="800" b="0" i="1">
                                <a:latin typeface="Cambria Math" panose="02040503050406030204" pitchFamily="18" charset="0"/>
                              </a:rPr>
                              <m:t>𝑚𝑒𝑟𝑜</m:t>
                            </m:r>
                            <m:r>
                              <a:rPr lang="es-ES" sz="800" b="0" i="1">
                                <a:latin typeface="Cambria Math" panose="02040503050406030204" pitchFamily="18" charset="0"/>
                              </a:rPr>
                              <m:t> </m:t>
                            </m:r>
                            <m:r>
                              <a:rPr lang="es-ES" sz="800" b="0" i="1">
                                <a:latin typeface="Cambria Math" panose="02040503050406030204" pitchFamily="18" charset="0"/>
                              </a:rPr>
                              <m:t>𝑑𝑒</m:t>
                            </m:r>
                            <m:r>
                              <a:rPr lang="es-ES" sz="800" b="0" i="1">
                                <a:latin typeface="Cambria Math" panose="02040503050406030204" pitchFamily="18" charset="0"/>
                              </a:rPr>
                              <m:t> </m:t>
                            </m:r>
                            <m:r>
                              <a:rPr lang="es-ES" sz="800" b="0" i="1">
                                <a:latin typeface="Cambria Math" panose="02040503050406030204" pitchFamily="18" charset="0"/>
                              </a:rPr>
                              <m:t>h𝑜𝑚𝑏𝑟𝑒𝑠</m:t>
                            </m:r>
                            <m:r>
                              <a:rPr lang="es-ES" sz="800" b="0" i="1">
                                <a:latin typeface="Cambria Math" panose="02040503050406030204" pitchFamily="18" charset="0"/>
                              </a:rPr>
                              <m:t> </m:t>
                            </m:r>
                            <m:r>
                              <a:rPr lang="es-ES" sz="800" b="0" i="1">
                                <a:latin typeface="Cambria Math" panose="02040503050406030204" pitchFamily="18" charset="0"/>
                              </a:rPr>
                              <m:t>𝑚𝑎𝑡𝑟𝑖𝑐𝑢𝑙𝑎𝑑𝑜𝑠</m:t>
                            </m:r>
                            <m:r>
                              <a:rPr lang="es-ES" sz="800" b="0" i="1">
                                <a:latin typeface="Cambria Math" panose="02040503050406030204" pitchFamily="18" charset="0"/>
                              </a:rPr>
                              <m:t> </m:t>
                            </m:r>
                            <m:r>
                              <a:rPr lang="es-ES" sz="800" b="0" i="1">
                                <a:latin typeface="Cambria Math" panose="02040503050406030204" pitchFamily="18" charset="0"/>
                              </a:rPr>
                              <m:t>𝑒𝑛</m:t>
                            </m:r>
                            <m:r>
                              <a:rPr lang="es-ES" sz="800" b="0" i="1">
                                <a:latin typeface="Cambria Math" panose="02040503050406030204" pitchFamily="18" charset="0"/>
                              </a:rPr>
                              <m:t> </m:t>
                            </m:r>
                            <m:r>
                              <a:rPr lang="es-ES" sz="800" b="0" i="1">
                                <a:latin typeface="Cambria Math" panose="02040503050406030204" pitchFamily="18" charset="0"/>
                              </a:rPr>
                              <m:t>𝑝𝑟𝑖𝑚𝑎𝑟𝑖𝑎</m:t>
                            </m:r>
                          </m:num>
                          <m:den>
                            <m:r>
                              <a:rPr lang="es-ES" sz="800" b="0" i="1">
                                <a:latin typeface="Cambria Math" panose="02040503050406030204" pitchFamily="18" charset="0"/>
                              </a:rPr>
                              <m:t>𝑇𝑜𝑡𝑎𝑙</m:t>
                            </m:r>
                            <m:r>
                              <a:rPr lang="es-ES" sz="800" b="0" i="1">
                                <a:latin typeface="Cambria Math" panose="02040503050406030204" pitchFamily="18" charset="0"/>
                              </a:rPr>
                              <m:t> </m:t>
                            </m:r>
                            <m:r>
                              <a:rPr lang="es-ES" sz="800" b="0" i="1">
                                <a:latin typeface="Cambria Math" panose="02040503050406030204" pitchFamily="18" charset="0"/>
                              </a:rPr>
                              <m:t>𝑑𝑒</m:t>
                            </m:r>
                            <m:r>
                              <a:rPr lang="es-ES" sz="800" b="0" i="1">
                                <a:latin typeface="Cambria Math" panose="02040503050406030204" pitchFamily="18" charset="0"/>
                              </a:rPr>
                              <m:t> </m:t>
                            </m:r>
                            <m:r>
                              <a:rPr lang="es-ES" sz="800" b="0" i="1">
                                <a:latin typeface="Cambria Math" panose="02040503050406030204" pitchFamily="18" charset="0"/>
                              </a:rPr>
                              <m:t>h𝑜𝑚𝑏𝑟𝑒𝑠</m:t>
                            </m:r>
                            <m:r>
                              <a:rPr lang="es-ES" sz="800" b="0" i="1">
                                <a:latin typeface="Cambria Math" panose="02040503050406030204" pitchFamily="18" charset="0"/>
                              </a:rPr>
                              <m:t> </m:t>
                            </m:r>
                            <m:r>
                              <a:rPr lang="es-ES" sz="800" b="0" i="1">
                                <a:latin typeface="Cambria Math" panose="02040503050406030204" pitchFamily="18" charset="0"/>
                              </a:rPr>
                              <m:t>𝑒𝑛𝑡𝑟𝑒</m:t>
                            </m:r>
                            <m:r>
                              <a:rPr lang="es-ES" sz="800" b="0" i="1">
                                <a:latin typeface="Cambria Math" panose="02040503050406030204" pitchFamily="18" charset="0"/>
                              </a:rPr>
                              <m:t> </m:t>
                            </m:r>
                            <m:r>
                              <a:rPr lang="es-ES" sz="800" b="0" i="1">
                                <a:latin typeface="Cambria Math" panose="02040503050406030204" pitchFamily="18" charset="0"/>
                              </a:rPr>
                              <m:t>𝑙𝑜𝑠</m:t>
                            </m:r>
                            <m:r>
                              <a:rPr lang="es-ES" sz="800" b="0" i="1">
                                <a:latin typeface="Cambria Math" panose="02040503050406030204" pitchFamily="18" charset="0"/>
                              </a:rPr>
                              <m:t> 6 − 10 </m:t>
                            </m:r>
                            <m:r>
                              <a:rPr lang="es-ES" sz="800" b="0" i="1">
                                <a:latin typeface="Cambria Math" panose="02040503050406030204" pitchFamily="18" charset="0"/>
                              </a:rPr>
                              <m:t>𝑎</m:t>
                            </m:r>
                            <m:r>
                              <a:rPr lang="es-ES" sz="800" b="0" i="1">
                                <a:latin typeface="Cambria Math" panose="02040503050406030204" pitchFamily="18" charset="0"/>
                              </a:rPr>
                              <m:t>ñ</m:t>
                            </m:r>
                            <m:r>
                              <a:rPr lang="es-ES" sz="800" b="0" i="1">
                                <a:latin typeface="Cambria Math" panose="02040503050406030204" pitchFamily="18" charset="0"/>
                              </a:rPr>
                              <m:t>𝑜𝑠</m:t>
                            </m:r>
                          </m:den>
                        </m:f>
                      </m:num>
                      <m:den>
                        <m:r>
                          <a:rPr lang="es-CO" sz="800" i="1">
                            <a:latin typeface="Cambria Math" panose="02040503050406030204" pitchFamily="18" charset="0"/>
                          </a:rPr>
                          <m:t> </m:t>
                        </m:r>
                        <m:f>
                          <m:fPr>
                            <m:ctrlPr>
                              <a:rPr lang="es-CO" sz="800" i="1">
                                <a:latin typeface="Cambria Math" panose="02040503050406030204" pitchFamily="18" charset="0"/>
                              </a:rPr>
                            </m:ctrlPr>
                          </m:fPr>
                          <m:num>
                            <m:r>
                              <a:rPr lang="es-CO" sz="800" i="1">
                                <a:latin typeface="Cambria Math" panose="02040503050406030204" pitchFamily="18" charset="0"/>
                              </a:rPr>
                              <m:t>𝑁</m:t>
                            </m:r>
                            <m:r>
                              <a:rPr lang="es-CO" sz="800" i="1">
                                <a:latin typeface="Cambria Math" panose="02040503050406030204" pitchFamily="18" charset="0"/>
                              </a:rPr>
                              <m:t>ú</m:t>
                            </m:r>
                            <m:r>
                              <a:rPr lang="es-CO" sz="800" i="1">
                                <a:latin typeface="Cambria Math" panose="02040503050406030204" pitchFamily="18" charset="0"/>
                              </a:rPr>
                              <m:t>𝑚𝑒𝑟𝑜</m:t>
                            </m:r>
                            <m:r>
                              <a:rPr lang="es-CO" sz="800" i="1">
                                <a:latin typeface="Cambria Math" panose="02040503050406030204" pitchFamily="18" charset="0"/>
                              </a:rPr>
                              <m:t> </m:t>
                            </m:r>
                            <m:r>
                              <a:rPr lang="es-CO" sz="800" i="1">
                                <a:latin typeface="Cambria Math" panose="02040503050406030204" pitchFamily="18" charset="0"/>
                              </a:rPr>
                              <m:t>𝑑𝑒</m:t>
                            </m:r>
                            <m:r>
                              <a:rPr lang="es-CO" sz="800" i="1">
                                <a:latin typeface="Cambria Math" panose="02040503050406030204" pitchFamily="18" charset="0"/>
                              </a:rPr>
                              <m:t> </m:t>
                            </m:r>
                            <m:r>
                              <a:rPr lang="es-CO" sz="800" i="1">
                                <a:latin typeface="Cambria Math" panose="02040503050406030204" pitchFamily="18" charset="0"/>
                              </a:rPr>
                              <m:t>h𝑜𝑚𝑏𝑟𝑒𝑠</m:t>
                            </m:r>
                            <m:r>
                              <a:rPr lang="es-CO" sz="800" i="1">
                                <a:latin typeface="Cambria Math" panose="02040503050406030204" pitchFamily="18" charset="0"/>
                              </a:rPr>
                              <m:t> </m:t>
                            </m:r>
                            <m:r>
                              <a:rPr lang="es-CO" sz="800" i="1">
                                <a:latin typeface="Cambria Math" panose="02040503050406030204" pitchFamily="18" charset="0"/>
                              </a:rPr>
                              <m:t>𝑚𝑎𝑡𝑟𝑖𝑐𝑢𝑙𝑎𝑑𝑜𝑠</m:t>
                            </m:r>
                            <m:r>
                              <a:rPr lang="es-CO" sz="800" i="1">
                                <a:latin typeface="Cambria Math" panose="02040503050406030204" pitchFamily="18" charset="0"/>
                              </a:rPr>
                              <m:t> </m:t>
                            </m:r>
                            <m:r>
                              <a:rPr lang="es-CO" sz="800" i="1">
                                <a:latin typeface="Cambria Math" panose="02040503050406030204" pitchFamily="18" charset="0"/>
                              </a:rPr>
                              <m:t>𝑒𝑛</m:t>
                            </m:r>
                            <m:r>
                              <a:rPr lang="es-CO" sz="800" i="1">
                                <a:latin typeface="Cambria Math" panose="02040503050406030204" pitchFamily="18" charset="0"/>
                              </a:rPr>
                              <m:t> </m:t>
                            </m:r>
                            <m:r>
                              <a:rPr lang="es-CO" sz="800" i="1">
                                <a:latin typeface="Cambria Math" panose="02040503050406030204" pitchFamily="18" charset="0"/>
                              </a:rPr>
                              <m:t>𝑝𝑟𝑖𝑚𝑎𝑟𝑖𝑎</m:t>
                            </m:r>
                          </m:num>
                          <m:den>
                            <m:r>
                              <a:rPr lang="es-CO" sz="800" i="1">
                                <a:latin typeface="Cambria Math" panose="02040503050406030204" pitchFamily="18" charset="0"/>
                              </a:rPr>
                              <m:t>𝑇𝑜𝑡𝑎𝑙</m:t>
                            </m:r>
                            <m:r>
                              <a:rPr lang="es-CO" sz="800" i="1">
                                <a:latin typeface="Cambria Math" panose="02040503050406030204" pitchFamily="18" charset="0"/>
                              </a:rPr>
                              <m:t> </m:t>
                            </m:r>
                            <m:r>
                              <a:rPr lang="es-CO" sz="800" i="1">
                                <a:latin typeface="Cambria Math" panose="02040503050406030204" pitchFamily="18" charset="0"/>
                              </a:rPr>
                              <m:t>𝑑𝑒</m:t>
                            </m:r>
                            <m:r>
                              <a:rPr lang="es-CO" sz="800" i="1">
                                <a:latin typeface="Cambria Math" panose="02040503050406030204" pitchFamily="18" charset="0"/>
                              </a:rPr>
                              <m:t> </m:t>
                            </m:r>
                            <m:r>
                              <a:rPr lang="es-CO" sz="800" i="1">
                                <a:latin typeface="Cambria Math" panose="02040503050406030204" pitchFamily="18" charset="0"/>
                              </a:rPr>
                              <m:t>h𝑜𝑚𝑏𝑟𝑒𝑠</m:t>
                            </m:r>
                            <m:r>
                              <a:rPr lang="es-CO" sz="800" i="1">
                                <a:latin typeface="Cambria Math" panose="02040503050406030204" pitchFamily="18" charset="0"/>
                              </a:rPr>
                              <m:t> </m:t>
                            </m:r>
                            <m:r>
                              <a:rPr lang="es-CO" sz="800" i="1">
                                <a:latin typeface="Cambria Math" panose="02040503050406030204" pitchFamily="18" charset="0"/>
                              </a:rPr>
                              <m:t>𝑒𝑛𝑡𝑟𝑒</m:t>
                            </m:r>
                            <m:r>
                              <a:rPr lang="es-CO" sz="800" i="1">
                                <a:latin typeface="Cambria Math" panose="02040503050406030204" pitchFamily="18" charset="0"/>
                              </a:rPr>
                              <m:t> </m:t>
                            </m:r>
                            <m:r>
                              <a:rPr lang="es-CO" sz="800" i="1">
                                <a:latin typeface="Cambria Math" panose="02040503050406030204" pitchFamily="18" charset="0"/>
                              </a:rPr>
                              <m:t>𝑙𝑜𝑠</m:t>
                            </m:r>
                            <m:r>
                              <a:rPr lang="es-CO" sz="800" i="1">
                                <a:latin typeface="Cambria Math" panose="02040503050406030204" pitchFamily="18" charset="0"/>
                              </a:rPr>
                              <m:t> 6 − 10 </m:t>
                            </m:r>
                            <m:r>
                              <a:rPr lang="es-CO" sz="800" i="1">
                                <a:latin typeface="Cambria Math" panose="02040503050406030204" pitchFamily="18" charset="0"/>
                              </a:rPr>
                              <m:t>𝑎</m:t>
                            </m:r>
                            <m:r>
                              <a:rPr lang="es-CO" sz="800" i="1">
                                <a:latin typeface="Cambria Math" panose="02040503050406030204" pitchFamily="18" charset="0"/>
                              </a:rPr>
                              <m:t>ñ</m:t>
                            </m:r>
                            <m:r>
                              <a:rPr lang="es-CO" sz="800" i="1">
                                <a:latin typeface="Cambria Math" panose="02040503050406030204" pitchFamily="18" charset="0"/>
                              </a:rPr>
                              <m:t>𝑜𝑠</m:t>
                            </m:r>
                          </m:den>
                        </m:f>
                      </m:den>
                    </m:f>
                  </m:oMath>
                </m:oMathPara>
              </a14:m>
              <a:endParaRPr lang="es-CO" sz="800"/>
            </a:p>
          </xdr:txBody>
        </xdr:sp>
      </mc:Choice>
      <mc:Fallback xmlns="">
        <xdr:sp macro="" textlink="">
          <xdr:nvSpPr>
            <xdr:cNvPr id="5" name="CuadroTexto 4">
              <a:extLst>
                <a:ext uri="{FF2B5EF4-FFF2-40B4-BE49-F238E27FC236}">
                  <a16:creationId xmlns:a16="http://schemas.microsoft.com/office/drawing/2014/main" id="{E68C6BB4-AA4E-4809-A44E-ABA66138C089}"/>
                </a:ext>
              </a:extLst>
            </xdr:cNvPr>
            <xdr:cNvSpPr txBox="1"/>
          </xdr:nvSpPr>
          <xdr:spPr>
            <a:xfrm>
              <a:off x="1658350" y="4733343"/>
              <a:ext cx="11094065" cy="44268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800" i="0">
                  <a:latin typeface="Cambria Math" panose="02040503050406030204" pitchFamily="18" charset="0"/>
                </a:rPr>
                <a:t>((𝑁ú𝑚𝑒𝑟𝑜 𝑑𝑒 𝑚𝑢𝑗𝑒𝑟𝑒𝑠 𝑚𝑎𝑡𝑟𝑖𝑐𝑢𝑙𝑎𝑑𝑎𝑠 𝑒𝑛 𝑝𝑟𝑖𝑚𝑎𝑟𝑖𝑎)/(𝑇𝑜𝑡𝑎𝑙 𝑑𝑒 𝑚𝑢𝑗𝑒𝑟𝑒𝑠 𝑒𝑛𝑡𝑟𝑒 𝑙𝑜𝑠 6 − 10 𝑎ñ𝑜𝑠)</a:t>
              </a:r>
              <a:r>
                <a:rPr lang="es-ES" sz="800" b="0" i="0">
                  <a:latin typeface="Cambria Math" panose="02040503050406030204" pitchFamily="18" charset="0"/>
                </a:rPr>
                <a:t>−(𝑁ú𝑚𝑒𝑟𝑜 𝑑𝑒 ℎ𝑜𝑚𝑏𝑟𝑒𝑠 𝑚𝑎𝑡𝑟𝑖𝑐𝑢𝑙𝑎𝑑𝑜𝑠 𝑒𝑛 𝑝𝑟𝑖𝑚𝑎𝑟𝑖𝑎)/(𝑇𝑜𝑡𝑎𝑙 𝑑𝑒 ℎ𝑜𝑚𝑏𝑟𝑒𝑠 𝑒𝑛𝑡𝑟𝑒 𝑙𝑜𝑠 6 − 10 𝑎ñ𝑜𝑠)</a:t>
              </a:r>
              <a:r>
                <a:rPr lang="es-CO" sz="800" b="0" i="0">
                  <a:latin typeface="Cambria Math" panose="02040503050406030204" pitchFamily="18" charset="0"/>
                </a:rPr>
                <a:t>)/(</a:t>
              </a:r>
              <a:r>
                <a:rPr lang="es-CO" sz="800" i="0">
                  <a:latin typeface="Cambria Math" panose="02040503050406030204" pitchFamily="18" charset="0"/>
                </a:rPr>
                <a:t> (𝑁ú𝑚𝑒𝑟𝑜 𝑑𝑒 ℎ𝑜𝑚𝑏𝑟𝑒𝑠 𝑚𝑎𝑡𝑟𝑖𝑐𝑢𝑙𝑎𝑑𝑜𝑠 𝑒𝑛 𝑝𝑟𝑖𝑚𝑎𝑟𝑖𝑎)/(𝑇𝑜𝑡𝑎𝑙 𝑑𝑒 ℎ𝑜𝑚𝑏𝑟𝑒𝑠 𝑒𝑛𝑡𝑟𝑒 𝑙𝑜𝑠 6 − 10 𝑎ñ𝑜𝑠))</a:t>
              </a:r>
              <a:endParaRPr lang="es-CO" sz="800"/>
            </a:p>
          </xdr:txBody>
        </xdr:sp>
      </mc:Fallback>
    </mc:AlternateContent>
    <xdr:clientData/>
  </xdr:oneCellAnchor>
  <xdr:twoCellAnchor editAs="oneCell">
    <xdr:from>
      <xdr:col>0</xdr:col>
      <xdr:colOff>0</xdr:colOff>
      <xdr:row>64</xdr:row>
      <xdr:rowOff>43544</xdr:rowOff>
    </xdr:from>
    <xdr:to>
      <xdr:col>13</xdr:col>
      <xdr:colOff>32657</xdr:colOff>
      <xdr:row>71</xdr:row>
      <xdr:rowOff>39594</xdr:rowOff>
    </xdr:to>
    <xdr:pic>
      <xdr:nvPicPr>
        <xdr:cNvPr id="6" name="Imagen 5">
          <a:extLst>
            <a:ext uri="{FF2B5EF4-FFF2-40B4-BE49-F238E27FC236}">
              <a16:creationId xmlns:a16="http://schemas.microsoft.com/office/drawing/2014/main" id="{E96C0BEE-37C0-4829-8FED-17419632EB65}"/>
            </a:ext>
          </a:extLst>
        </xdr:cNvPr>
        <xdr:cNvPicPr>
          <a:picLocks noChangeAspect="1"/>
        </xdr:cNvPicPr>
      </xdr:nvPicPr>
      <xdr:blipFill rotWithShape="1">
        <a:blip xmlns:r="http://schemas.openxmlformats.org/officeDocument/2006/relationships" r:embed="rId1"/>
        <a:srcRect r="1627"/>
        <a:stretch/>
      </xdr:blipFill>
      <xdr:spPr>
        <a:xfrm>
          <a:off x="0" y="13530944"/>
          <a:ext cx="13302343" cy="1215250"/>
        </a:xfrm>
        <a:prstGeom prst="rect">
          <a:avLst/>
        </a:prstGeom>
      </xdr:spPr>
    </xdr:pic>
    <xdr:clientData/>
  </xdr:twoCellAnchor>
  <xdr:twoCellAnchor>
    <xdr:from>
      <xdr:col>0</xdr:col>
      <xdr:colOff>0</xdr:colOff>
      <xdr:row>0</xdr:row>
      <xdr:rowOff>0</xdr:rowOff>
    </xdr:from>
    <xdr:to>
      <xdr:col>13</xdr:col>
      <xdr:colOff>299357</xdr:colOff>
      <xdr:row>13</xdr:row>
      <xdr:rowOff>40821</xdr:rowOff>
    </xdr:to>
    <xdr:grpSp>
      <xdr:nvGrpSpPr>
        <xdr:cNvPr id="2" name="Grupo 1">
          <a:extLst>
            <a:ext uri="{FF2B5EF4-FFF2-40B4-BE49-F238E27FC236}">
              <a16:creationId xmlns:a16="http://schemas.microsoft.com/office/drawing/2014/main" id="{3E3FE89A-B61C-48AA-9C10-2B9173C1EF2C}"/>
            </a:ext>
          </a:extLst>
        </xdr:cNvPr>
        <xdr:cNvGrpSpPr/>
      </xdr:nvGrpSpPr>
      <xdr:grpSpPr>
        <a:xfrm>
          <a:off x="0" y="0"/>
          <a:ext cx="13586732" cy="2517321"/>
          <a:chOff x="0" y="0"/>
          <a:chExt cx="12845143" cy="2517321"/>
        </a:xfrm>
      </xdr:grpSpPr>
      <xdr:pic>
        <xdr:nvPicPr>
          <xdr:cNvPr id="3" name="Imagen 2">
            <a:extLst>
              <a:ext uri="{FF2B5EF4-FFF2-40B4-BE49-F238E27FC236}">
                <a16:creationId xmlns:a16="http://schemas.microsoft.com/office/drawing/2014/main" id="{433791D8-DFCA-A956-5F85-4A3D05B3DBF3}"/>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7" name="CuadroTexto 6">
            <a:extLst>
              <a:ext uri="{FF2B5EF4-FFF2-40B4-BE49-F238E27FC236}">
                <a16:creationId xmlns:a16="http://schemas.microsoft.com/office/drawing/2014/main" id="{91378EDF-2B9F-6373-463B-CEE6C0CA6A3D}"/>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drawings/drawing4.xml><?xml version="1.0" encoding="utf-8"?>
<xdr:wsDr xmlns:xdr="http://schemas.openxmlformats.org/drawingml/2006/spreadsheetDrawing" xmlns:a="http://schemas.openxmlformats.org/drawingml/2006/main">
  <xdr:oneCellAnchor>
    <xdr:from>
      <xdr:col>1</xdr:col>
      <xdr:colOff>535004</xdr:colOff>
      <xdr:row>18</xdr:row>
      <xdr:rowOff>33046</xdr:rowOff>
    </xdr:from>
    <xdr:ext cx="11094065" cy="504112"/>
    <mc:AlternateContent xmlns:mc="http://schemas.openxmlformats.org/markup-compatibility/2006" xmlns:a14="http://schemas.microsoft.com/office/drawing/2010/main">
      <mc:Choice Requires="a14">
        <xdr:sp macro="" textlink="">
          <xdr:nvSpPr>
            <xdr:cNvPr id="5" name="CuadroTexto 4">
              <a:extLst>
                <a:ext uri="{FF2B5EF4-FFF2-40B4-BE49-F238E27FC236}">
                  <a16:creationId xmlns:a16="http://schemas.microsoft.com/office/drawing/2014/main" id="{2E7A5872-1CF9-450D-956A-1C2A5207CF6F}"/>
                </a:ext>
              </a:extLst>
            </xdr:cNvPr>
            <xdr:cNvSpPr txBox="1"/>
          </xdr:nvSpPr>
          <xdr:spPr>
            <a:xfrm>
              <a:off x="1743318" y="4735675"/>
              <a:ext cx="11094065" cy="50411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900" i="1">
                            <a:latin typeface="Cambria Math" panose="02040503050406030204" pitchFamily="18" charset="0"/>
                          </a:rPr>
                        </m:ctrlPr>
                      </m:fPr>
                      <m:num>
                        <m:f>
                          <m:fPr>
                            <m:ctrlPr>
                              <a:rPr lang="es-CO" sz="900" i="1">
                                <a:latin typeface="Cambria Math" panose="02040503050406030204" pitchFamily="18" charset="0"/>
                              </a:rPr>
                            </m:ctrlPr>
                          </m:fPr>
                          <m:num>
                            <m:r>
                              <a:rPr lang="es-CO" sz="900" i="1">
                                <a:latin typeface="Cambria Math" panose="02040503050406030204" pitchFamily="18" charset="0"/>
                              </a:rPr>
                              <m:t>𝑁</m:t>
                            </m:r>
                            <m:r>
                              <a:rPr lang="es-CO" sz="900" i="1">
                                <a:latin typeface="Cambria Math" panose="02040503050406030204" pitchFamily="18" charset="0"/>
                              </a:rPr>
                              <m:t>ú</m:t>
                            </m:r>
                            <m:r>
                              <a:rPr lang="es-CO" sz="900" i="1">
                                <a:latin typeface="Cambria Math" panose="02040503050406030204" pitchFamily="18" charset="0"/>
                              </a:rPr>
                              <m:t>𝑚𝑒𝑟𝑜</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ES" sz="900" b="0" i="1">
                                <a:latin typeface="Cambria Math" panose="02040503050406030204" pitchFamily="18" charset="0"/>
                              </a:rPr>
                              <m:t>𝑚𝑢𝑗𝑒𝑟𝑒𝑠</m:t>
                            </m:r>
                            <m:r>
                              <a:rPr lang="es-CO" sz="900" i="1">
                                <a:latin typeface="Cambria Math" panose="02040503050406030204" pitchFamily="18" charset="0"/>
                              </a:rPr>
                              <m:t> </m:t>
                            </m:r>
                            <m:r>
                              <a:rPr lang="es-CO" sz="900" i="1">
                                <a:latin typeface="Cambria Math" panose="02040503050406030204" pitchFamily="18" charset="0"/>
                              </a:rPr>
                              <m:t>𝑚𝑎𝑡𝑟𝑖𝑐𝑢𝑙𝑎𝑑𝑜𝑠</m:t>
                            </m:r>
                            <m:r>
                              <a:rPr lang="es-CO" sz="900" i="1">
                                <a:latin typeface="Cambria Math" panose="02040503050406030204" pitchFamily="18" charset="0"/>
                              </a:rPr>
                              <m:t> </m:t>
                            </m:r>
                            <m:r>
                              <a:rPr lang="es-CO" sz="900" i="1">
                                <a:latin typeface="Cambria Math" panose="02040503050406030204" pitchFamily="18" charset="0"/>
                              </a:rPr>
                              <m:t>𝑒𝑛</m:t>
                            </m:r>
                            <m:r>
                              <a:rPr lang="es-CO" sz="900" i="1">
                                <a:latin typeface="Cambria Math" panose="02040503050406030204" pitchFamily="18" charset="0"/>
                              </a:rPr>
                              <m:t> </m:t>
                            </m:r>
                            <m:r>
                              <a:rPr lang="es-CO" sz="900" i="1">
                                <a:latin typeface="Cambria Math" panose="02040503050406030204" pitchFamily="18" charset="0"/>
                              </a:rPr>
                              <m:t>𝑠𝑒𝑐𝑢𝑛𝑑𝑎𝑟𝑖𝑎</m:t>
                            </m:r>
                          </m:num>
                          <m:den>
                            <m:r>
                              <a:rPr lang="es-CO" sz="900" i="1">
                                <a:latin typeface="Cambria Math" panose="02040503050406030204" pitchFamily="18" charset="0"/>
                              </a:rPr>
                              <m:t>𝑇𝑜𝑡𝑎𝑙</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𝑚𝑢𝑗𝑒𝑟𝑒𝑠</m:t>
                            </m:r>
                            <m:r>
                              <a:rPr lang="es-CO" sz="900" i="1">
                                <a:latin typeface="Cambria Math" panose="02040503050406030204" pitchFamily="18" charset="0"/>
                              </a:rPr>
                              <m:t> </m:t>
                            </m:r>
                            <m:r>
                              <a:rPr lang="es-CO" sz="900" i="1">
                                <a:latin typeface="Cambria Math" panose="02040503050406030204" pitchFamily="18" charset="0"/>
                              </a:rPr>
                              <m:t>𝑒𝑛𝑡𝑟𝑒</m:t>
                            </m:r>
                            <m:r>
                              <a:rPr lang="es-CO" sz="900" i="1">
                                <a:latin typeface="Cambria Math" panose="02040503050406030204" pitchFamily="18" charset="0"/>
                              </a:rPr>
                              <m:t> </m:t>
                            </m:r>
                            <m:r>
                              <a:rPr lang="es-CO" sz="900" i="1">
                                <a:latin typeface="Cambria Math" panose="02040503050406030204" pitchFamily="18" charset="0"/>
                              </a:rPr>
                              <m:t>𝑙𝑜𝑠</m:t>
                            </m:r>
                            <m:r>
                              <a:rPr lang="es-CO" sz="900" i="1">
                                <a:latin typeface="Cambria Math" panose="02040503050406030204" pitchFamily="18" charset="0"/>
                              </a:rPr>
                              <m:t> 11 − 14 </m:t>
                            </m:r>
                            <m:r>
                              <a:rPr lang="es-CO" sz="900" i="1">
                                <a:latin typeface="Cambria Math" panose="02040503050406030204" pitchFamily="18" charset="0"/>
                              </a:rPr>
                              <m:t>𝑎</m:t>
                            </m:r>
                            <m:r>
                              <a:rPr lang="es-CO" sz="900" i="1">
                                <a:latin typeface="Cambria Math" panose="02040503050406030204" pitchFamily="18" charset="0"/>
                              </a:rPr>
                              <m:t>ñ</m:t>
                            </m:r>
                            <m:r>
                              <a:rPr lang="es-CO" sz="900" i="1">
                                <a:latin typeface="Cambria Math" panose="02040503050406030204" pitchFamily="18" charset="0"/>
                              </a:rPr>
                              <m:t>𝑜𝑠</m:t>
                            </m:r>
                          </m:den>
                        </m:f>
                        <m:r>
                          <a:rPr lang="es-ES" sz="900" b="0" i="1">
                            <a:latin typeface="Cambria Math" panose="02040503050406030204" pitchFamily="18" charset="0"/>
                          </a:rPr>
                          <m:t>−</m:t>
                        </m:r>
                        <m:f>
                          <m:fPr>
                            <m:ctrlPr>
                              <a:rPr lang="es-ES" sz="900" b="0" i="1">
                                <a:latin typeface="Cambria Math" panose="02040503050406030204" pitchFamily="18" charset="0"/>
                              </a:rPr>
                            </m:ctrlPr>
                          </m:fPr>
                          <m:num>
                            <m:r>
                              <a:rPr lang="es-ES" sz="900" b="0" i="1">
                                <a:latin typeface="Cambria Math" panose="02040503050406030204" pitchFamily="18" charset="0"/>
                              </a:rPr>
                              <m:t>𝑁</m:t>
                            </m:r>
                            <m:r>
                              <a:rPr lang="es-ES" sz="900" b="0" i="1">
                                <a:latin typeface="Cambria Math" panose="02040503050406030204" pitchFamily="18" charset="0"/>
                              </a:rPr>
                              <m:t>ú</m:t>
                            </m:r>
                            <m:r>
                              <a:rPr lang="es-ES" sz="900" b="0" i="1">
                                <a:latin typeface="Cambria Math" panose="02040503050406030204" pitchFamily="18" charset="0"/>
                              </a:rPr>
                              <m:t>𝑚𝑒𝑟𝑜</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r>
                              <a:rPr lang="es-ES" sz="900" b="0" i="1">
                                <a:latin typeface="Cambria Math" panose="02040503050406030204" pitchFamily="18" charset="0"/>
                              </a:rPr>
                              <m:t> </m:t>
                            </m:r>
                            <m:r>
                              <a:rPr lang="es-ES" sz="900" b="0" i="1">
                                <a:latin typeface="Cambria Math" panose="02040503050406030204" pitchFamily="18" charset="0"/>
                              </a:rPr>
                              <m:t>𝑚𝑎𝑡𝑟𝑖𝑐𝑢𝑙𝑎𝑑𝑜𝑠</m:t>
                            </m:r>
                            <m:r>
                              <a:rPr lang="es-ES" sz="900" b="0" i="1">
                                <a:latin typeface="Cambria Math" panose="02040503050406030204" pitchFamily="18" charset="0"/>
                              </a:rPr>
                              <m:t> </m:t>
                            </m:r>
                            <m:r>
                              <a:rPr lang="es-ES" sz="900" b="0" i="1">
                                <a:latin typeface="Cambria Math" panose="02040503050406030204" pitchFamily="18" charset="0"/>
                              </a:rPr>
                              <m:t>𝑒𝑛</m:t>
                            </m:r>
                            <m:r>
                              <a:rPr lang="es-ES" sz="900" b="0" i="1">
                                <a:latin typeface="Cambria Math" panose="02040503050406030204" pitchFamily="18" charset="0"/>
                              </a:rPr>
                              <m:t> </m:t>
                            </m:r>
                            <m:r>
                              <a:rPr lang="es-ES" sz="900" b="0" i="1">
                                <a:latin typeface="Cambria Math" panose="02040503050406030204" pitchFamily="18" charset="0"/>
                              </a:rPr>
                              <m:t>𝑠𝑒𝑐𝑢𝑛𝑑𝑎𝑟𝑖𝑎</m:t>
                            </m:r>
                          </m:num>
                          <m:den>
                            <m:r>
                              <a:rPr lang="es-ES" sz="900" b="0" i="1">
                                <a:latin typeface="Cambria Math" panose="02040503050406030204" pitchFamily="18" charset="0"/>
                              </a:rPr>
                              <m:t>𝑇𝑜𝑡𝑎𝑙</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r>
                              <a:rPr lang="es-ES" sz="900" b="0" i="1">
                                <a:latin typeface="Cambria Math" panose="02040503050406030204" pitchFamily="18" charset="0"/>
                              </a:rPr>
                              <m:t> </m:t>
                            </m:r>
                            <m:r>
                              <a:rPr lang="es-ES" sz="900" b="0" i="1">
                                <a:latin typeface="Cambria Math" panose="02040503050406030204" pitchFamily="18" charset="0"/>
                              </a:rPr>
                              <m:t>𝑒𝑛𝑡𝑟𝑒</m:t>
                            </m:r>
                            <m:r>
                              <a:rPr lang="es-ES" sz="900" b="0" i="1">
                                <a:latin typeface="Cambria Math" panose="02040503050406030204" pitchFamily="18" charset="0"/>
                              </a:rPr>
                              <m:t> </m:t>
                            </m:r>
                            <m:r>
                              <a:rPr lang="es-ES" sz="900" b="0" i="1">
                                <a:latin typeface="Cambria Math" panose="02040503050406030204" pitchFamily="18" charset="0"/>
                              </a:rPr>
                              <m:t>𝑙𝑜𝑠</m:t>
                            </m:r>
                            <m:r>
                              <a:rPr lang="es-ES" sz="900" b="0" i="1">
                                <a:latin typeface="Cambria Math" panose="02040503050406030204" pitchFamily="18" charset="0"/>
                              </a:rPr>
                              <m:t> 11 − 14 </m:t>
                            </m:r>
                            <m:r>
                              <a:rPr lang="es-ES" sz="900" b="0" i="1">
                                <a:latin typeface="Cambria Math" panose="02040503050406030204" pitchFamily="18" charset="0"/>
                              </a:rPr>
                              <m:t>𝑎</m:t>
                            </m:r>
                            <m:r>
                              <a:rPr lang="es-ES" sz="900" b="0" i="1">
                                <a:latin typeface="Cambria Math" panose="02040503050406030204" pitchFamily="18" charset="0"/>
                              </a:rPr>
                              <m:t>ñ</m:t>
                            </m:r>
                            <m:r>
                              <a:rPr lang="es-ES" sz="900" b="0" i="1">
                                <a:latin typeface="Cambria Math" panose="02040503050406030204" pitchFamily="18" charset="0"/>
                              </a:rPr>
                              <m:t>𝑜𝑠</m:t>
                            </m:r>
                          </m:den>
                        </m:f>
                      </m:num>
                      <m:den>
                        <m:r>
                          <a:rPr lang="es-CO" sz="900" i="1">
                            <a:latin typeface="Cambria Math" panose="02040503050406030204" pitchFamily="18" charset="0"/>
                          </a:rPr>
                          <m:t> </m:t>
                        </m:r>
                        <m:f>
                          <m:fPr>
                            <m:ctrlPr>
                              <a:rPr lang="es-ES" sz="900" b="0" i="1">
                                <a:solidFill>
                                  <a:schemeClr val="tx1"/>
                                </a:solidFill>
                                <a:effectLst/>
                                <a:latin typeface="Cambria Math" panose="02040503050406030204" pitchFamily="18" charset="0"/>
                                <a:ea typeface="+mn-ea"/>
                                <a:cs typeface="+mn-cs"/>
                              </a:rPr>
                            </m:ctrlPr>
                          </m:fPr>
                          <m:num>
                            <m:r>
                              <a:rPr lang="es-ES" sz="900" b="0" i="1">
                                <a:solidFill>
                                  <a:schemeClr val="tx1"/>
                                </a:solidFill>
                                <a:effectLst/>
                                <a:latin typeface="Cambria Math" panose="02040503050406030204" pitchFamily="18" charset="0"/>
                                <a:ea typeface="+mn-ea"/>
                                <a:cs typeface="+mn-cs"/>
                              </a:rPr>
                              <m:t>𝑁</m:t>
                            </m:r>
                            <m:r>
                              <a:rPr lang="es-ES" sz="900" b="0" i="1">
                                <a:solidFill>
                                  <a:schemeClr val="tx1"/>
                                </a:solidFill>
                                <a:effectLst/>
                                <a:latin typeface="Cambria Math" panose="02040503050406030204" pitchFamily="18" charset="0"/>
                                <a:ea typeface="+mn-ea"/>
                                <a:cs typeface="+mn-cs"/>
                              </a:rPr>
                              <m:t>ú</m:t>
                            </m:r>
                            <m:r>
                              <a:rPr lang="es-ES" sz="900" b="0" i="1">
                                <a:solidFill>
                                  <a:schemeClr val="tx1"/>
                                </a:solidFill>
                                <a:effectLst/>
                                <a:latin typeface="Cambria Math" panose="02040503050406030204" pitchFamily="18" charset="0"/>
                                <a:ea typeface="+mn-ea"/>
                                <a:cs typeface="+mn-cs"/>
                              </a:rPr>
                              <m:t>𝑚𝑒𝑟𝑜</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h𝑜𝑚𝑏𝑟𝑒𝑠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𝑚𝑎𝑡𝑟𝑖𝑐𝑢𝑙𝑎𝑑𝑜𝑠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𝑒𝑛</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𝑠𝑒𝑐𝑢𝑛𝑑𝑎𝑟𝑖𝑎</m:t>
                            </m:r>
                          </m:num>
                          <m:den>
                            <m:r>
                              <a:rPr lang="es-ES" sz="900" b="0" i="1">
                                <a:solidFill>
                                  <a:schemeClr val="tx1"/>
                                </a:solidFill>
                                <a:effectLst/>
                                <a:latin typeface="Cambria Math" panose="02040503050406030204" pitchFamily="18" charset="0"/>
                                <a:ea typeface="+mn-ea"/>
                                <a:cs typeface="+mn-cs"/>
                              </a:rPr>
                              <m:t>𝑇𝑜𝑡𝑎𝑙</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h𝑜𝑚𝑏𝑟𝑒𝑠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𝑒𝑛𝑡𝑟𝑒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𝑙𝑜𝑠</m:t>
                            </m:r>
                            <m:r>
                              <a:rPr lang="es-ES" sz="900" b="0" i="1">
                                <a:solidFill>
                                  <a:schemeClr val="tx1"/>
                                </a:solidFill>
                                <a:effectLst/>
                                <a:latin typeface="Cambria Math" panose="02040503050406030204" pitchFamily="18" charset="0"/>
                                <a:ea typeface="+mn-ea"/>
                                <a:cs typeface="+mn-cs"/>
                              </a:rPr>
                              <m:t> 11 − 14 </m:t>
                            </m:r>
                            <m:r>
                              <a:rPr lang="es-ES" sz="900" b="0" i="1">
                                <a:solidFill>
                                  <a:schemeClr val="tx1"/>
                                </a:solidFill>
                                <a:effectLst/>
                                <a:latin typeface="Cambria Math" panose="02040503050406030204" pitchFamily="18" charset="0"/>
                                <a:ea typeface="+mn-ea"/>
                                <a:cs typeface="+mn-cs"/>
                              </a:rPr>
                              <m:t>𝑎</m:t>
                            </m:r>
                            <m:r>
                              <a:rPr lang="es-ES" sz="900" b="0" i="1">
                                <a:solidFill>
                                  <a:schemeClr val="tx1"/>
                                </a:solidFill>
                                <a:effectLst/>
                                <a:latin typeface="Cambria Math" panose="02040503050406030204" pitchFamily="18" charset="0"/>
                                <a:ea typeface="+mn-ea"/>
                                <a:cs typeface="+mn-cs"/>
                              </a:rPr>
                              <m:t>ñ</m:t>
                            </m:r>
                            <m:r>
                              <a:rPr lang="es-ES" sz="900" b="0" i="1">
                                <a:solidFill>
                                  <a:schemeClr val="tx1"/>
                                </a:solidFill>
                                <a:effectLst/>
                                <a:latin typeface="Cambria Math" panose="02040503050406030204" pitchFamily="18" charset="0"/>
                                <a:ea typeface="+mn-ea"/>
                                <a:cs typeface="+mn-cs"/>
                              </a:rPr>
                              <m:t>𝑜𝑠</m:t>
                            </m:r>
                          </m:den>
                        </m:f>
                      </m:den>
                    </m:f>
                  </m:oMath>
                </m:oMathPara>
              </a14:m>
              <a:endParaRPr lang="es-CO" sz="900"/>
            </a:p>
          </xdr:txBody>
        </xdr:sp>
      </mc:Choice>
      <mc:Fallback xmlns="">
        <xdr:sp macro="" textlink="">
          <xdr:nvSpPr>
            <xdr:cNvPr id="5" name="CuadroTexto 4">
              <a:extLst>
                <a:ext uri="{FF2B5EF4-FFF2-40B4-BE49-F238E27FC236}">
                  <a16:creationId xmlns:a16="http://schemas.microsoft.com/office/drawing/2014/main" id="{2E7A5872-1CF9-450D-956A-1C2A5207CF6F}"/>
                </a:ext>
              </a:extLst>
            </xdr:cNvPr>
            <xdr:cNvSpPr txBox="1"/>
          </xdr:nvSpPr>
          <xdr:spPr>
            <a:xfrm>
              <a:off x="1743318" y="4735675"/>
              <a:ext cx="11094065" cy="50411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900" i="0">
                  <a:latin typeface="Cambria Math" panose="02040503050406030204" pitchFamily="18" charset="0"/>
                </a:rPr>
                <a:t>((𝑁ú𝑚𝑒𝑟𝑜 𝑑𝑒 </a:t>
              </a:r>
              <a:r>
                <a:rPr lang="es-ES" sz="900" b="0" i="0">
                  <a:latin typeface="Cambria Math" panose="02040503050406030204" pitchFamily="18" charset="0"/>
                </a:rPr>
                <a:t>𝑚𝑢𝑗𝑒𝑟𝑒𝑠</a:t>
              </a:r>
              <a:r>
                <a:rPr lang="es-CO" sz="900" i="0">
                  <a:latin typeface="Cambria Math" panose="02040503050406030204" pitchFamily="18" charset="0"/>
                </a:rPr>
                <a:t> 𝑚𝑎𝑡𝑟𝑖𝑐𝑢𝑙𝑎𝑑𝑜𝑠 𝑒𝑛 𝑠𝑒𝑐𝑢𝑛𝑑𝑎𝑟𝑖𝑎)/(𝑇𝑜𝑡𝑎𝑙 𝑑𝑒 𝑚𝑢𝑗𝑒𝑟𝑒𝑠 𝑒𝑛𝑡𝑟𝑒 𝑙𝑜𝑠 11 − 14 𝑎ñ𝑜𝑠)</a:t>
              </a:r>
              <a:r>
                <a:rPr lang="es-ES" sz="900" b="0" i="0">
                  <a:latin typeface="Cambria Math" panose="02040503050406030204" pitchFamily="18" charset="0"/>
                </a:rPr>
                <a:t>−(𝑁ú𝑚𝑒𝑟𝑜 𝑑𝑒 ℎ𝑜𝑚𝑏𝑟𝑒𝑠 𝑚𝑎𝑡𝑟𝑖𝑐𝑢𝑙𝑎𝑑𝑜𝑠 𝑒𝑛 𝑠𝑒𝑐𝑢𝑛𝑑𝑎𝑟𝑖𝑎)/(𝑇𝑜𝑡𝑎𝑙 𝑑𝑒 ℎ𝑜𝑚𝑏𝑟𝑒𝑠 𝑒𝑛𝑡𝑟𝑒 𝑙𝑜𝑠 11 − 14 𝑎ñ𝑜𝑠)</a:t>
              </a:r>
              <a:r>
                <a:rPr lang="es-CO" sz="900" b="0" i="0">
                  <a:latin typeface="Cambria Math" panose="02040503050406030204" pitchFamily="18" charset="0"/>
                </a:rPr>
                <a:t>)/(</a:t>
              </a:r>
              <a:r>
                <a:rPr lang="es-CO" sz="900" i="0">
                  <a:latin typeface="Cambria Math" panose="02040503050406030204" pitchFamily="18" charset="0"/>
                </a:rPr>
                <a:t> </a:t>
              </a:r>
              <a:r>
                <a:rPr lang="es-ES" sz="900" b="0" i="0">
                  <a:solidFill>
                    <a:schemeClr val="tx1"/>
                  </a:solidFill>
                  <a:effectLst/>
                  <a:latin typeface="Cambria Math" panose="02040503050406030204" pitchFamily="18" charset="0"/>
                  <a:ea typeface="+mn-ea"/>
                  <a:cs typeface="+mn-cs"/>
                </a:rPr>
                <a:t>(𝑁ú𝑚𝑒𝑟𝑜 𝑑𝑒 ℎ𝑜𝑚𝑏𝑟𝑒𝑠 𝑚𝑎𝑡𝑟𝑖𝑐𝑢𝑙𝑎𝑑𝑜𝑠 𝑒𝑛 𝑠𝑒𝑐𝑢𝑛𝑑𝑎𝑟𝑖𝑎)/(𝑇𝑜𝑡𝑎𝑙 𝑑𝑒 ℎ𝑜𝑚𝑏𝑟𝑒𝑠 𝑒𝑛𝑡𝑟𝑒 𝑙𝑜𝑠 11 − 14 𝑎ñ𝑜𝑠)</a:t>
              </a:r>
              <a:r>
                <a:rPr lang="es-CO" sz="900" b="0" i="0">
                  <a:solidFill>
                    <a:schemeClr val="tx1"/>
                  </a:solidFill>
                  <a:effectLst/>
                  <a:latin typeface="Cambria Math" panose="02040503050406030204" pitchFamily="18" charset="0"/>
                  <a:ea typeface="+mn-ea"/>
                  <a:cs typeface="+mn-cs"/>
                </a:rPr>
                <a:t>)</a:t>
              </a:r>
              <a:endParaRPr lang="es-CO" sz="900"/>
            </a:p>
          </xdr:txBody>
        </xdr:sp>
      </mc:Fallback>
    </mc:AlternateContent>
    <xdr:clientData/>
  </xdr:oneCellAnchor>
  <xdr:twoCellAnchor editAs="oneCell">
    <xdr:from>
      <xdr:col>0</xdr:col>
      <xdr:colOff>0</xdr:colOff>
      <xdr:row>64</xdr:row>
      <xdr:rowOff>32658</xdr:rowOff>
    </xdr:from>
    <xdr:to>
      <xdr:col>13</xdr:col>
      <xdr:colOff>21771</xdr:colOff>
      <xdr:row>71</xdr:row>
      <xdr:rowOff>28708</xdr:rowOff>
    </xdr:to>
    <xdr:pic>
      <xdr:nvPicPr>
        <xdr:cNvPr id="6" name="Imagen 5">
          <a:extLst>
            <a:ext uri="{FF2B5EF4-FFF2-40B4-BE49-F238E27FC236}">
              <a16:creationId xmlns:a16="http://schemas.microsoft.com/office/drawing/2014/main" id="{9606BE22-136F-4697-8553-30DD4733B45B}"/>
            </a:ext>
          </a:extLst>
        </xdr:cNvPr>
        <xdr:cNvPicPr>
          <a:picLocks noChangeAspect="1"/>
        </xdr:cNvPicPr>
      </xdr:nvPicPr>
      <xdr:blipFill rotWithShape="1">
        <a:blip xmlns:r="http://schemas.openxmlformats.org/officeDocument/2006/relationships" r:embed="rId1"/>
        <a:srcRect r="1627"/>
        <a:stretch/>
      </xdr:blipFill>
      <xdr:spPr>
        <a:xfrm>
          <a:off x="0" y="13520058"/>
          <a:ext cx="13291457" cy="1215250"/>
        </a:xfrm>
        <a:prstGeom prst="rect">
          <a:avLst/>
        </a:prstGeom>
      </xdr:spPr>
    </xdr:pic>
    <xdr:clientData/>
  </xdr:twoCellAnchor>
  <xdr:twoCellAnchor>
    <xdr:from>
      <xdr:col>0</xdr:col>
      <xdr:colOff>0</xdr:colOff>
      <xdr:row>0</xdr:row>
      <xdr:rowOff>0</xdr:rowOff>
    </xdr:from>
    <xdr:to>
      <xdr:col>13</xdr:col>
      <xdr:colOff>299357</xdr:colOff>
      <xdr:row>13</xdr:row>
      <xdr:rowOff>40821</xdr:rowOff>
    </xdr:to>
    <xdr:grpSp>
      <xdr:nvGrpSpPr>
        <xdr:cNvPr id="2" name="Grupo 1">
          <a:extLst>
            <a:ext uri="{FF2B5EF4-FFF2-40B4-BE49-F238E27FC236}">
              <a16:creationId xmlns:a16="http://schemas.microsoft.com/office/drawing/2014/main" id="{41A5698E-BC9C-42F8-BF4D-43B9D259F141}"/>
            </a:ext>
          </a:extLst>
        </xdr:cNvPr>
        <xdr:cNvGrpSpPr/>
      </xdr:nvGrpSpPr>
      <xdr:grpSpPr>
        <a:xfrm>
          <a:off x="0" y="0"/>
          <a:ext cx="13586732" cy="2517321"/>
          <a:chOff x="0" y="0"/>
          <a:chExt cx="12845143" cy="2517321"/>
        </a:xfrm>
      </xdr:grpSpPr>
      <xdr:pic>
        <xdr:nvPicPr>
          <xdr:cNvPr id="3" name="Imagen 2">
            <a:extLst>
              <a:ext uri="{FF2B5EF4-FFF2-40B4-BE49-F238E27FC236}">
                <a16:creationId xmlns:a16="http://schemas.microsoft.com/office/drawing/2014/main" id="{F8F7BE8A-5905-933E-76A7-64CDED676ABE}"/>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7" name="CuadroTexto 6">
            <a:extLst>
              <a:ext uri="{FF2B5EF4-FFF2-40B4-BE49-F238E27FC236}">
                <a16:creationId xmlns:a16="http://schemas.microsoft.com/office/drawing/2014/main" id="{49D1228D-DC49-AB20-93AB-7024B9D98E46}"/>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drawings/drawing5.xml><?xml version="1.0" encoding="utf-8"?>
<xdr:wsDr xmlns:xdr="http://schemas.openxmlformats.org/drawingml/2006/spreadsheetDrawing" xmlns:a="http://schemas.openxmlformats.org/drawingml/2006/main">
  <xdr:oneCellAnchor>
    <xdr:from>
      <xdr:col>1</xdr:col>
      <xdr:colOff>527446</xdr:colOff>
      <xdr:row>18</xdr:row>
      <xdr:rowOff>11275</xdr:rowOff>
    </xdr:from>
    <xdr:ext cx="11094065" cy="504112"/>
    <mc:AlternateContent xmlns:mc="http://schemas.openxmlformats.org/markup-compatibility/2006" xmlns:a14="http://schemas.microsoft.com/office/drawing/2010/main">
      <mc:Choice Requires="a14">
        <xdr:sp macro="" textlink="">
          <xdr:nvSpPr>
            <xdr:cNvPr id="5" name="CuadroTexto 4">
              <a:extLst>
                <a:ext uri="{FF2B5EF4-FFF2-40B4-BE49-F238E27FC236}">
                  <a16:creationId xmlns:a16="http://schemas.microsoft.com/office/drawing/2014/main" id="{09C01606-3040-47FF-8E5C-734DD4A6632E}"/>
                </a:ext>
              </a:extLst>
            </xdr:cNvPr>
            <xdr:cNvSpPr txBox="1"/>
          </xdr:nvSpPr>
          <xdr:spPr>
            <a:xfrm>
              <a:off x="1605132" y="4713904"/>
              <a:ext cx="11094065" cy="50411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900" i="1">
                            <a:latin typeface="Cambria Math" panose="02040503050406030204" pitchFamily="18" charset="0"/>
                          </a:rPr>
                        </m:ctrlPr>
                      </m:fPr>
                      <m:num>
                        <m:f>
                          <m:fPr>
                            <m:ctrlPr>
                              <a:rPr lang="es-CO" sz="900" i="1">
                                <a:latin typeface="Cambria Math" panose="02040503050406030204" pitchFamily="18" charset="0"/>
                              </a:rPr>
                            </m:ctrlPr>
                          </m:fPr>
                          <m:num>
                            <m:r>
                              <a:rPr lang="es-CO" sz="900" i="1">
                                <a:latin typeface="Cambria Math" panose="02040503050406030204" pitchFamily="18" charset="0"/>
                              </a:rPr>
                              <m:t>𝑁</m:t>
                            </m:r>
                            <m:r>
                              <a:rPr lang="es-CO" sz="900" i="1">
                                <a:latin typeface="Cambria Math" panose="02040503050406030204" pitchFamily="18" charset="0"/>
                              </a:rPr>
                              <m:t>ú</m:t>
                            </m:r>
                            <m:r>
                              <a:rPr lang="es-CO" sz="900" i="1">
                                <a:latin typeface="Cambria Math" panose="02040503050406030204" pitchFamily="18" charset="0"/>
                              </a:rPr>
                              <m:t>𝑚𝑒𝑟𝑜</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𝑚𝑢𝑗𝑒𝑟𝑒𝑠</m:t>
                            </m:r>
                            <m:r>
                              <a:rPr lang="es-CO" sz="900" i="1">
                                <a:latin typeface="Cambria Math" panose="02040503050406030204" pitchFamily="18" charset="0"/>
                              </a:rPr>
                              <m:t> </m:t>
                            </m:r>
                            <m:r>
                              <a:rPr lang="es-CO" sz="900" i="1">
                                <a:latin typeface="Cambria Math" panose="02040503050406030204" pitchFamily="18" charset="0"/>
                              </a:rPr>
                              <m:t>𝑚𝑎𝑡𝑟𝑖𝑐𝑢𝑙𝑎𝑑𝑎𝑠</m:t>
                            </m:r>
                            <m:r>
                              <a:rPr lang="es-CO" sz="900" i="1">
                                <a:latin typeface="Cambria Math" panose="02040503050406030204" pitchFamily="18" charset="0"/>
                              </a:rPr>
                              <m:t> </m:t>
                            </m:r>
                            <m:r>
                              <a:rPr lang="es-CO" sz="900" i="1">
                                <a:latin typeface="Cambria Math" panose="02040503050406030204" pitchFamily="18" charset="0"/>
                              </a:rPr>
                              <m:t>𝑒𝑛</m:t>
                            </m:r>
                            <m:r>
                              <a:rPr lang="es-CO" sz="900" i="1">
                                <a:latin typeface="Cambria Math" panose="02040503050406030204" pitchFamily="18" charset="0"/>
                              </a:rPr>
                              <m:t> </m:t>
                            </m:r>
                            <m:r>
                              <a:rPr lang="es-CO" sz="900" i="1">
                                <a:latin typeface="Cambria Math" panose="02040503050406030204" pitchFamily="18" charset="0"/>
                              </a:rPr>
                              <m:t>𝑚𝑒𝑑𝑖𝑎</m:t>
                            </m:r>
                          </m:num>
                          <m:den>
                            <m:r>
                              <a:rPr lang="es-CO" sz="900" i="1">
                                <a:latin typeface="Cambria Math" panose="02040503050406030204" pitchFamily="18" charset="0"/>
                              </a:rPr>
                              <m:t>𝑇𝑜𝑡𝑎𝑙</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𝑚𝑢𝑗𝑒𝑟𝑒𝑠</m:t>
                            </m:r>
                            <m:r>
                              <a:rPr lang="es-CO" sz="900" i="1">
                                <a:latin typeface="Cambria Math" panose="02040503050406030204" pitchFamily="18" charset="0"/>
                              </a:rPr>
                              <m:t> </m:t>
                            </m:r>
                            <m:r>
                              <a:rPr lang="es-CO" sz="900" i="1">
                                <a:latin typeface="Cambria Math" panose="02040503050406030204" pitchFamily="18" charset="0"/>
                              </a:rPr>
                              <m:t>𝑒𝑛𝑡𝑟𝑒</m:t>
                            </m:r>
                            <m:r>
                              <a:rPr lang="es-CO" sz="900" i="1">
                                <a:latin typeface="Cambria Math" panose="02040503050406030204" pitchFamily="18" charset="0"/>
                              </a:rPr>
                              <m:t> </m:t>
                            </m:r>
                            <m:r>
                              <a:rPr lang="es-CO" sz="900" i="1">
                                <a:latin typeface="Cambria Math" panose="02040503050406030204" pitchFamily="18" charset="0"/>
                              </a:rPr>
                              <m:t>𝑙𝑜𝑠</m:t>
                            </m:r>
                            <m:r>
                              <a:rPr lang="es-CO" sz="900" i="1">
                                <a:latin typeface="Cambria Math" panose="02040503050406030204" pitchFamily="18" charset="0"/>
                              </a:rPr>
                              <m:t> 15 − 16 </m:t>
                            </m:r>
                            <m:r>
                              <a:rPr lang="es-CO" sz="900" i="1">
                                <a:latin typeface="Cambria Math" panose="02040503050406030204" pitchFamily="18" charset="0"/>
                              </a:rPr>
                              <m:t>𝑎</m:t>
                            </m:r>
                            <m:r>
                              <a:rPr lang="es-CO" sz="900" i="1">
                                <a:latin typeface="Cambria Math" panose="02040503050406030204" pitchFamily="18" charset="0"/>
                              </a:rPr>
                              <m:t>ñ</m:t>
                            </m:r>
                            <m:r>
                              <a:rPr lang="es-CO" sz="900" i="1">
                                <a:latin typeface="Cambria Math" panose="02040503050406030204" pitchFamily="18" charset="0"/>
                              </a:rPr>
                              <m:t>𝑜𝑠</m:t>
                            </m:r>
                          </m:den>
                        </m:f>
                        <m:r>
                          <a:rPr lang="es-ES" sz="900" b="0" i="1">
                            <a:latin typeface="Cambria Math" panose="02040503050406030204" pitchFamily="18" charset="0"/>
                          </a:rPr>
                          <m:t>−</m:t>
                        </m:r>
                        <m:f>
                          <m:fPr>
                            <m:ctrlPr>
                              <a:rPr lang="es-ES" sz="900" b="0" i="1">
                                <a:latin typeface="Cambria Math" panose="02040503050406030204" pitchFamily="18" charset="0"/>
                              </a:rPr>
                            </m:ctrlPr>
                          </m:fPr>
                          <m:num>
                            <m:r>
                              <a:rPr lang="es-ES" sz="900" b="0" i="1">
                                <a:latin typeface="Cambria Math" panose="02040503050406030204" pitchFamily="18" charset="0"/>
                              </a:rPr>
                              <m:t>𝑁</m:t>
                            </m:r>
                            <m:r>
                              <a:rPr lang="es-ES" sz="900" b="0" i="1">
                                <a:latin typeface="Cambria Math" panose="02040503050406030204" pitchFamily="18" charset="0"/>
                              </a:rPr>
                              <m:t>ú</m:t>
                            </m:r>
                            <m:r>
                              <a:rPr lang="es-ES" sz="900" b="0" i="1">
                                <a:latin typeface="Cambria Math" panose="02040503050406030204" pitchFamily="18" charset="0"/>
                              </a:rPr>
                              <m:t>𝑚𝑒𝑟𝑜</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r>
                              <a:rPr lang="es-ES" sz="900" b="0" i="1">
                                <a:latin typeface="Cambria Math" panose="02040503050406030204" pitchFamily="18" charset="0"/>
                              </a:rPr>
                              <m:t> </m:t>
                            </m:r>
                            <m:r>
                              <a:rPr lang="es-ES" sz="900" b="0" i="1">
                                <a:latin typeface="Cambria Math" panose="02040503050406030204" pitchFamily="18" charset="0"/>
                              </a:rPr>
                              <m:t>𝑚𝑎𝑡𝑟𝑖𝑐𝑢𝑙𝑎𝑑𝑜𝑠</m:t>
                            </m:r>
                            <m:r>
                              <a:rPr lang="es-ES" sz="900" b="0" i="1">
                                <a:latin typeface="Cambria Math" panose="02040503050406030204" pitchFamily="18" charset="0"/>
                              </a:rPr>
                              <m:t> </m:t>
                            </m:r>
                            <m:r>
                              <a:rPr lang="es-ES" sz="900" b="0" i="1">
                                <a:latin typeface="Cambria Math" panose="02040503050406030204" pitchFamily="18" charset="0"/>
                              </a:rPr>
                              <m:t>𝑒𝑛</m:t>
                            </m:r>
                            <m:r>
                              <a:rPr lang="es-ES" sz="900" b="0" i="1">
                                <a:latin typeface="Cambria Math" panose="02040503050406030204" pitchFamily="18" charset="0"/>
                              </a:rPr>
                              <m:t> </m:t>
                            </m:r>
                            <m:r>
                              <a:rPr lang="es-ES" sz="900" b="0" i="1">
                                <a:latin typeface="Cambria Math" panose="02040503050406030204" pitchFamily="18" charset="0"/>
                              </a:rPr>
                              <m:t>𝑚𝑒𝑑𝑖𝑎</m:t>
                            </m:r>
                          </m:num>
                          <m:den>
                            <m:r>
                              <a:rPr lang="es-ES" sz="900" b="0" i="1">
                                <a:latin typeface="Cambria Math" panose="02040503050406030204" pitchFamily="18" charset="0"/>
                              </a:rPr>
                              <m:t>𝑇𝑜𝑡𝑎𝑙</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r>
                              <a:rPr lang="es-ES" sz="900" b="0" i="1">
                                <a:latin typeface="Cambria Math" panose="02040503050406030204" pitchFamily="18" charset="0"/>
                              </a:rPr>
                              <m:t> </m:t>
                            </m:r>
                            <m:r>
                              <a:rPr lang="es-ES" sz="900" b="0" i="1">
                                <a:latin typeface="Cambria Math" panose="02040503050406030204" pitchFamily="18" charset="0"/>
                              </a:rPr>
                              <m:t>𝑒𝑛𝑡𝑟𝑒</m:t>
                            </m:r>
                            <m:r>
                              <a:rPr lang="es-ES" sz="900" b="0" i="1">
                                <a:latin typeface="Cambria Math" panose="02040503050406030204" pitchFamily="18" charset="0"/>
                              </a:rPr>
                              <m:t> </m:t>
                            </m:r>
                            <m:r>
                              <a:rPr lang="es-ES" sz="900" b="0" i="1">
                                <a:latin typeface="Cambria Math" panose="02040503050406030204" pitchFamily="18" charset="0"/>
                              </a:rPr>
                              <m:t>𝑙𝑜𝑠</m:t>
                            </m:r>
                            <m:r>
                              <a:rPr lang="es-ES" sz="900" b="0" i="1">
                                <a:latin typeface="Cambria Math" panose="02040503050406030204" pitchFamily="18" charset="0"/>
                              </a:rPr>
                              <m:t> 15 − 16 </m:t>
                            </m:r>
                            <m:r>
                              <a:rPr lang="es-ES" sz="900" b="0" i="1">
                                <a:latin typeface="Cambria Math" panose="02040503050406030204" pitchFamily="18" charset="0"/>
                              </a:rPr>
                              <m:t>𝑎</m:t>
                            </m:r>
                            <m:r>
                              <a:rPr lang="es-ES" sz="900" b="0" i="1">
                                <a:latin typeface="Cambria Math" panose="02040503050406030204" pitchFamily="18" charset="0"/>
                              </a:rPr>
                              <m:t>ñ</m:t>
                            </m:r>
                            <m:r>
                              <a:rPr lang="es-ES" sz="900" b="0" i="1">
                                <a:latin typeface="Cambria Math" panose="02040503050406030204" pitchFamily="18" charset="0"/>
                              </a:rPr>
                              <m:t>𝑜𝑠</m:t>
                            </m:r>
                          </m:den>
                        </m:f>
                      </m:num>
                      <m:den>
                        <m:r>
                          <a:rPr lang="es-CO" sz="900" i="1">
                            <a:latin typeface="Cambria Math" panose="02040503050406030204" pitchFamily="18" charset="0"/>
                          </a:rPr>
                          <m:t> </m:t>
                        </m:r>
                        <m:f>
                          <m:fPr>
                            <m:ctrlPr>
                              <a:rPr lang="es-ES" sz="900" b="0" i="1">
                                <a:solidFill>
                                  <a:schemeClr val="tx1"/>
                                </a:solidFill>
                                <a:effectLst/>
                                <a:latin typeface="Cambria Math" panose="02040503050406030204" pitchFamily="18" charset="0"/>
                                <a:ea typeface="+mn-ea"/>
                                <a:cs typeface="+mn-cs"/>
                              </a:rPr>
                            </m:ctrlPr>
                          </m:fPr>
                          <m:num>
                            <m:r>
                              <a:rPr lang="es-ES" sz="900" b="0" i="1">
                                <a:solidFill>
                                  <a:schemeClr val="tx1"/>
                                </a:solidFill>
                                <a:effectLst/>
                                <a:latin typeface="Cambria Math" panose="02040503050406030204" pitchFamily="18" charset="0"/>
                                <a:ea typeface="+mn-ea"/>
                                <a:cs typeface="+mn-cs"/>
                              </a:rPr>
                              <m:t>𝑁</m:t>
                            </m:r>
                            <m:r>
                              <a:rPr lang="es-ES" sz="900" b="0" i="1">
                                <a:solidFill>
                                  <a:schemeClr val="tx1"/>
                                </a:solidFill>
                                <a:effectLst/>
                                <a:latin typeface="Cambria Math" panose="02040503050406030204" pitchFamily="18" charset="0"/>
                                <a:ea typeface="+mn-ea"/>
                                <a:cs typeface="+mn-cs"/>
                              </a:rPr>
                              <m:t>ú</m:t>
                            </m:r>
                            <m:r>
                              <a:rPr lang="es-ES" sz="900" b="0" i="1">
                                <a:solidFill>
                                  <a:schemeClr val="tx1"/>
                                </a:solidFill>
                                <a:effectLst/>
                                <a:latin typeface="Cambria Math" panose="02040503050406030204" pitchFamily="18" charset="0"/>
                                <a:ea typeface="+mn-ea"/>
                                <a:cs typeface="+mn-cs"/>
                              </a:rPr>
                              <m:t>𝑚𝑒𝑟𝑜</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h𝑜𝑚𝑏𝑟𝑒𝑠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𝑚𝑎𝑡𝑟𝑖𝑐𝑢𝑙𝑎𝑑𝑜𝑠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𝑒𝑛</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𝑚𝑒𝑑𝑖𝑎</m:t>
                            </m:r>
                          </m:num>
                          <m:den>
                            <m:r>
                              <a:rPr lang="es-ES" sz="900" b="0" i="1">
                                <a:solidFill>
                                  <a:schemeClr val="tx1"/>
                                </a:solidFill>
                                <a:effectLst/>
                                <a:latin typeface="Cambria Math" panose="02040503050406030204" pitchFamily="18" charset="0"/>
                                <a:ea typeface="+mn-ea"/>
                                <a:cs typeface="+mn-cs"/>
                              </a:rPr>
                              <m:t>𝑇𝑜𝑡𝑎𝑙</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h𝑜𝑚𝑏𝑟𝑒𝑠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𝑒𝑛𝑡𝑟𝑒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𝑙𝑜𝑠</m:t>
                            </m:r>
                            <m:r>
                              <a:rPr lang="es-ES" sz="900" b="0" i="1">
                                <a:solidFill>
                                  <a:schemeClr val="tx1"/>
                                </a:solidFill>
                                <a:effectLst/>
                                <a:latin typeface="Cambria Math" panose="02040503050406030204" pitchFamily="18" charset="0"/>
                                <a:ea typeface="+mn-ea"/>
                                <a:cs typeface="+mn-cs"/>
                              </a:rPr>
                              <m:t> 15 − 16 </m:t>
                            </m:r>
                            <m:r>
                              <a:rPr lang="es-ES" sz="900" b="0" i="1">
                                <a:solidFill>
                                  <a:schemeClr val="tx1"/>
                                </a:solidFill>
                                <a:effectLst/>
                                <a:latin typeface="Cambria Math" panose="02040503050406030204" pitchFamily="18" charset="0"/>
                                <a:ea typeface="+mn-ea"/>
                                <a:cs typeface="+mn-cs"/>
                              </a:rPr>
                              <m:t>𝑎</m:t>
                            </m:r>
                            <m:r>
                              <a:rPr lang="es-ES" sz="900" b="0" i="1">
                                <a:solidFill>
                                  <a:schemeClr val="tx1"/>
                                </a:solidFill>
                                <a:effectLst/>
                                <a:latin typeface="Cambria Math" panose="02040503050406030204" pitchFamily="18" charset="0"/>
                                <a:ea typeface="+mn-ea"/>
                                <a:cs typeface="+mn-cs"/>
                              </a:rPr>
                              <m:t>ñ</m:t>
                            </m:r>
                            <m:r>
                              <a:rPr lang="es-ES" sz="900" b="0" i="1">
                                <a:solidFill>
                                  <a:schemeClr val="tx1"/>
                                </a:solidFill>
                                <a:effectLst/>
                                <a:latin typeface="Cambria Math" panose="02040503050406030204" pitchFamily="18" charset="0"/>
                                <a:ea typeface="+mn-ea"/>
                                <a:cs typeface="+mn-cs"/>
                              </a:rPr>
                              <m:t>𝑜𝑠</m:t>
                            </m:r>
                          </m:den>
                        </m:f>
                      </m:den>
                    </m:f>
                  </m:oMath>
                </m:oMathPara>
              </a14:m>
              <a:endParaRPr lang="es-CO" sz="900"/>
            </a:p>
          </xdr:txBody>
        </xdr:sp>
      </mc:Choice>
      <mc:Fallback xmlns="">
        <xdr:sp macro="" textlink="">
          <xdr:nvSpPr>
            <xdr:cNvPr id="5" name="CuadroTexto 4">
              <a:extLst>
                <a:ext uri="{FF2B5EF4-FFF2-40B4-BE49-F238E27FC236}">
                  <a16:creationId xmlns:a16="http://schemas.microsoft.com/office/drawing/2014/main" id="{09C01606-3040-47FF-8E5C-734DD4A6632E}"/>
                </a:ext>
              </a:extLst>
            </xdr:cNvPr>
            <xdr:cNvSpPr txBox="1"/>
          </xdr:nvSpPr>
          <xdr:spPr>
            <a:xfrm>
              <a:off x="1605132" y="4713904"/>
              <a:ext cx="11094065" cy="50411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900" i="0">
                  <a:latin typeface="Cambria Math" panose="02040503050406030204" pitchFamily="18" charset="0"/>
                </a:rPr>
                <a:t>((𝑁ú𝑚𝑒𝑟𝑜 𝑑𝑒 𝑚𝑢𝑗𝑒𝑟𝑒𝑠 𝑚𝑎𝑡𝑟𝑖𝑐𝑢𝑙𝑎𝑑𝑎𝑠 𝑒𝑛 𝑚𝑒𝑑𝑖𝑎)/(𝑇𝑜𝑡𝑎𝑙 𝑑𝑒 𝑚𝑢𝑗𝑒𝑟𝑒𝑠 𝑒𝑛𝑡𝑟𝑒 𝑙𝑜𝑠 15 − 16 𝑎ñ𝑜𝑠)</a:t>
              </a:r>
              <a:r>
                <a:rPr lang="es-ES" sz="900" b="0" i="0">
                  <a:latin typeface="Cambria Math" panose="02040503050406030204" pitchFamily="18" charset="0"/>
                </a:rPr>
                <a:t>−(𝑁ú𝑚𝑒𝑟𝑜 𝑑𝑒 ℎ𝑜𝑚𝑏𝑟𝑒𝑠 𝑚𝑎𝑡𝑟𝑖𝑐𝑢𝑙𝑎𝑑𝑜𝑠 𝑒𝑛 𝑚𝑒𝑑𝑖𝑎)/(𝑇𝑜𝑡𝑎𝑙 𝑑𝑒 ℎ𝑜𝑚𝑏𝑟𝑒𝑠 𝑒𝑛𝑡𝑟𝑒 𝑙𝑜𝑠 15 − 16 𝑎ñ𝑜𝑠)</a:t>
              </a:r>
              <a:r>
                <a:rPr lang="es-CO" sz="900" b="0" i="0">
                  <a:latin typeface="Cambria Math" panose="02040503050406030204" pitchFamily="18" charset="0"/>
                </a:rPr>
                <a:t>)/(</a:t>
              </a:r>
              <a:r>
                <a:rPr lang="es-CO" sz="900" i="0">
                  <a:latin typeface="Cambria Math" panose="02040503050406030204" pitchFamily="18" charset="0"/>
                </a:rPr>
                <a:t> </a:t>
              </a:r>
              <a:r>
                <a:rPr lang="es-ES" sz="900" b="0" i="0">
                  <a:solidFill>
                    <a:schemeClr val="tx1"/>
                  </a:solidFill>
                  <a:effectLst/>
                  <a:latin typeface="Cambria Math" panose="02040503050406030204" pitchFamily="18" charset="0"/>
                  <a:ea typeface="+mn-ea"/>
                  <a:cs typeface="+mn-cs"/>
                </a:rPr>
                <a:t>(𝑁ú𝑚𝑒𝑟𝑜 𝑑𝑒 ℎ𝑜𝑚𝑏𝑟𝑒𝑠 𝑚𝑎𝑡𝑟𝑖𝑐𝑢𝑙𝑎𝑑𝑜𝑠 𝑒𝑛 𝑚𝑒𝑑𝑖𝑎)/(𝑇𝑜𝑡𝑎𝑙 𝑑𝑒 ℎ𝑜𝑚𝑏𝑟𝑒𝑠 𝑒𝑛𝑡𝑟𝑒 𝑙𝑜𝑠 15 − 16 𝑎ñ𝑜𝑠)</a:t>
              </a:r>
              <a:r>
                <a:rPr lang="es-CO" sz="900" b="0" i="0">
                  <a:solidFill>
                    <a:schemeClr val="tx1"/>
                  </a:solidFill>
                  <a:effectLst/>
                  <a:latin typeface="Cambria Math" panose="02040503050406030204" pitchFamily="18" charset="0"/>
                  <a:ea typeface="+mn-ea"/>
                  <a:cs typeface="+mn-cs"/>
                </a:rPr>
                <a:t>)</a:t>
              </a:r>
              <a:endParaRPr lang="es-CO" sz="900"/>
            </a:p>
          </xdr:txBody>
        </xdr:sp>
      </mc:Fallback>
    </mc:AlternateContent>
    <xdr:clientData/>
  </xdr:oneCellAnchor>
  <xdr:twoCellAnchor editAs="oneCell">
    <xdr:from>
      <xdr:col>0</xdr:col>
      <xdr:colOff>0</xdr:colOff>
      <xdr:row>64</xdr:row>
      <xdr:rowOff>32658</xdr:rowOff>
    </xdr:from>
    <xdr:to>
      <xdr:col>12</xdr:col>
      <xdr:colOff>783772</xdr:colOff>
      <xdr:row>71</xdr:row>
      <xdr:rowOff>28708</xdr:rowOff>
    </xdr:to>
    <xdr:pic>
      <xdr:nvPicPr>
        <xdr:cNvPr id="6" name="Imagen 5">
          <a:extLst>
            <a:ext uri="{FF2B5EF4-FFF2-40B4-BE49-F238E27FC236}">
              <a16:creationId xmlns:a16="http://schemas.microsoft.com/office/drawing/2014/main" id="{22819C1A-B8EA-4AC0-A195-9E768A1C06BE}"/>
            </a:ext>
          </a:extLst>
        </xdr:cNvPr>
        <xdr:cNvPicPr>
          <a:picLocks noChangeAspect="1"/>
        </xdr:cNvPicPr>
      </xdr:nvPicPr>
      <xdr:blipFill rotWithShape="1">
        <a:blip xmlns:r="http://schemas.openxmlformats.org/officeDocument/2006/relationships" r:embed="rId1"/>
        <a:srcRect r="1627"/>
        <a:stretch/>
      </xdr:blipFill>
      <xdr:spPr>
        <a:xfrm>
          <a:off x="0" y="13520058"/>
          <a:ext cx="13226143" cy="1215250"/>
        </a:xfrm>
        <a:prstGeom prst="rect">
          <a:avLst/>
        </a:prstGeom>
      </xdr:spPr>
    </xdr:pic>
    <xdr:clientData/>
  </xdr:twoCellAnchor>
  <xdr:twoCellAnchor>
    <xdr:from>
      <xdr:col>0</xdr:col>
      <xdr:colOff>0</xdr:colOff>
      <xdr:row>0</xdr:row>
      <xdr:rowOff>0</xdr:rowOff>
    </xdr:from>
    <xdr:to>
      <xdr:col>13</xdr:col>
      <xdr:colOff>299357</xdr:colOff>
      <xdr:row>13</xdr:row>
      <xdr:rowOff>40821</xdr:rowOff>
    </xdr:to>
    <xdr:grpSp>
      <xdr:nvGrpSpPr>
        <xdr:cNvPr id="2" name="Grupo 1">
          <a:extLst>
            <a:ext uri="{FF2B5EF4-FFF2-40B4-BE49-F238E27FC236}">
              <a16:creationId xmlns:a16="http://schemas.microsoft.com/office/drawing/2014/main" id="{8A0E86CA-0BC6-42A7-8FCF-19FBBB94733E}"/>
            </a:ext>
          </a:extLst>
        </xdr:cNvPr>
        <xdr:cNvGrpSpPr/>
      </xdr:nvGrpSpPr>
      <xdr:grpSpPr>
        <a:xfrm>
          <a:off x="0" y="0"/>
          <a:ext cx="13551013" cy="2517321"/>
          <a:chOff x="0" y="0"/>
          <a:chExt cx="12845143" cy="2517321"/>
        </a:xfrm>
      </xdr:grpSpPr>
      <xdr:pic>
        <xdr:nvPicPr>
          <xdr:cNvPr id="3" name="Imagen 2">
            <a:extLst>
              <a:ext uri="{FF2B5EF4-FFF2-40B4-BE49-F238E27FC236}">
                <a16:creationId xmlns:a16="http://schemas.microsoft.com/office/drawing/2014/main" id="{223EBB7F-042E-8563-B6E7-DE0AF379EC9E}"/>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7" name="CuadroTexto 6">
            <a:extLst>
              <a:ext uri="{FF2B5EF4-FFF2-40B4-BE49-F238E27FC236}">
                <a16:creationId xmlns:a16="http://schemas.microsoft.com/office/drawing/2014/main" id="{294D7388-5E70-36F8-0158-F722820DF33C}"/>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drawings/drawing6.xml><?xml version="1.0" encoding="utf-8"?>
<xdr:wsDr xmlns:xdr="http://schemas.openxmlformats.org/drawingml/2006/spreadsheetDrawing" xmlns:a="http://schemas.openxmlformats.org/drawingml/2006/main">
  <xdr:oneCellAnchor>
    <xdr:from>
      <xdr:col>1</xdr:col>
      <xdr:colOff>525938</xdr:colOff>
      <xdr:row>18</xdr:row>
      <xdr:rowOff>389</xdr:rowOff>
    </xdr:from>
    <xdr:ext cx="11094065" cy="576554"/>
    <mc:AlternateContent xmlns:mc="http://schemas.openxmlformats.org/markup-compatibility/2006" xmlns:a14="http://schemas.microsoft.com/office/drawing/2010/main">
      <mc:Choice Requires="a14">
        <xdr:sp macro="" textlink="">
          <xdr:nvSpPr>
            <xdr:cNvPr id="5" name="CuadroTexto 4">
              <a:extLst>
                <a:ext uri="{FF2B5EF4-FFF2-40B4-BE49-F238E27FC236}">
                  <a16:creationId xmlns:a16="http://schemas.microsoft.com/office/drawing/2014/main" id="{68192A2E-7894-416C-8B22-9A72A6FB1680}"/>
                </a:ext>
              </a:extLst>
            </xdr:cNvPr>
            <xdr:cNvSpPr txBox="1"/>
          </xdr:nvSpPr>
          <xdr:spPr>
            <a:xfrm>
              <a:off x="1756024" y="4703018"/>
              <a:ext cx="11094065" cy="57655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pPr/>
              <a14:m>
                <m:oMathPara xmlns:m="http://schemas.openxmlformats.org/officeDocument/2006/math">
                  <m:oMathParaPr>
                    <m:jc m:val="centerGroup"/>
                  </m:oMathParaPr>
                  <m:oMath xmlns:m="http://schemas.openxmlformats.org/officeDocument/2006/math">
                    <m:f>
                      <m:fPr>
                        <m:ctrlPr>
                          <a:rPr lang="es-CO" sz="900" i="1">
                            <a:latin typeface="Cambria Math" panose="02040503050406030204" pitchFamily="18" charset="0"/>
                          </a:rPr>
                        </m:ctrlPr>
                      </m:fPr>
                      <m:num>
                        <m:f>
                          <m:fPr>
                            <m:ctrlPr>
                              <a:rPr lang="es-CO" sz="900" i="1">
                                <a:latin typeface="Cambria Math" panose="02040503050406030204" pitchFamily="18" charset="0"/>
                              </a:rPr>
                            </m:ctrlPr>
                          </m:fPr>
                          <m:num>
                            <m:r>
                              <a:rPr lang="es-CO" sz="900" i="1">
                                <a:latin typeface="Cambria Math" panose="02040503050406030204" pitchFamily="18" charset="0"/>
                              </a:rPr>
                              <m:t> </m:t>
                            </m:r>
                            <m:r>
                              <a:rPr lang="es-CO" sz="900" i="1">
                                <a:latin typeface="Cambria Math" panose="02040503050406030204" pitchFamily="18" charset="0"/>
                              </a:rPr>
                              <m:t>𝑁</m:t>
                            </m:r>
                            <m:r>
                              <a:rPr lang="es-CO" sz="900" i="1">
                                <a:latin typeface="Cambria Math" panose="02040503050406030204" pitchFamily="18" charset="0"/>
                              </a:rPr>
                              <m:t>ú</m:t>
                            </m:r>
                            <m:r>
                              <a:rPr lang="es-CO" sz="900" i="1">
                                <a:latin typeface="Cambria Math" panose="02040503050406030204" pitchFamily="18" charset="0"/>
                              </a:rPr>
                              <m:t>𝑚𝑒𝑟𝑜</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𝑚𝑢𝑗𝑒𝑟𝑒𝑠</m:t>
                            </m:r>
                            <m:r>
                              <a:rPr lang="es-CO" sz="900" i="1">
                                <a:latin typeface="Cambria Math" panose="02040503050406030204" pitchFamily="18" charset="0"/>
                              </a:rPr>
                              <m:t> </m:t>
                            </m:r>
                            <m:r>
                              <a:rPr lang="es-CO" sz="900" i="1">
                                <a:latin typeface="Cambria Math" panose="02040503050406030204" pitchFamily="18" charset="0"/>
                              </a:rPr>
                              <m:t>𝑚𝑎𝑡𝑟𝑖𝑐𝑢𝑙𝑎𝑑𝑎𝑠</m:t>
                            </m:r>
                            <m:r>
                              <a:rPr lang="es-CO" sz="900" i="1">
                                <a:latin typeface="Cambria Math" panose="02040503050406030204" pitchFamily="18" charset="0"/>
                              </a:rPr>
                              <m:t> </m:t>
                            </m:r>
                            <m:r>
                              <a:rPr lang="es-CO" sz="900" i="1">
                                <a:latin typeface="Cambria Math" panose="02040503050406030204" pitchFamily="18" charset="0"/>
                              </a:rPr>
                              <m:t>𝑒𝑛</m:t>
                            </m:r>
                            <m:r>
                              <a:rPr lang="es-CO" sz="900" i="1">
                                <a:latin typeface="Cambria Math" panose="02040503050406030204" pitchFamily="18" charset="0"/>
                              </a:rPr>
                              <m:t> </m:t>
                            </m:r>
                            <m:r>
                              <a:rPr lang="es-ES" sz="900" b="0" i="1">
                                <a:latin typeface="Cambria Math" panose="02040503050406030204" pitchFamily="18" charset="0"/>
                              </a:rPr>
                              <m:t>𝑢𝑛</m:t>
                            </m:r>
                            <m:r>
                              <a:rPr lang="es-ES" sz="900" b="0" i="1">
                                <a:latin typeface="Cambria Math" panose="02040503050406030204" pitchFamily="18" charset="0"/>
                              </a:rPr>
                              <m:t> </m:t>
                            </m:r>
                            <m:r>
                              <a:rPr lang="es-ES" sz="900" b="0" i="1">
                                <a:latin typeface="Cambria Math" panose="02040503050406030204" pitchFamily="18" charset="0"/>
                              </a:rPr>
                              <m:t>𝑛𝑖𝑣𝑒𝑙</m:t>
                            </m:r>
                            <m:r>
                              <a:rPr lang="es-ES" sz="900" b="0" i="1">
                                <a:latin typeface="Cambria Math" panose="02040503050406030204" pitchFamily="18" charset="0"/>
                              </a:rPr>
                              <m:t> </m:t>
                            </m:r>
                            <m:r>
                              <a:rPr lang="es-CO" sz="900" i="1">
                                <a:latin typeface="Cambria Math" panose="02040503050406030204" pitchFamily="18" charset="0"/>
                              </a:rPr>
                              <m:t>𝑡</m:t>
                            </m:r>
                            <m:r>
                              <a:rPr lang="es-CO" sz="900" i="1">
                                <a:latin typeface="Cambria Math" panose="02040503050406030204" pitchFamily="18" charset="0"/>
                              </a:rPr>
                              <m:t>é</m:t>
                            </m:r>
                            <m:r>
                              <a:rPr lang="es-CO" sz="900" i="1">
                                <a:latin typeface="Cambria Math" panose="02040503050406030204" pitchFamily="18" charset="0"/>
                              </a:rPr>
                              <m:t>𝑐𝑛𝑖𝑐𝑜</m:t>
                            </m:r>
                            <m:r>
                              <a:rPr lang="es-CO" sz="900" i="1">
                                <a:latin typeface="Cambria Math" panose="02040503050406030204" pitchFamily="18" charset="0"/>
                              </a:rPr>
                              <m:t> </m:t>
                            </m:r>
                            <m:r>
                              <a:rPr lang="es-CO" sz="900" i="1">
                                <a:latin typeface="Cambria Math" panose="02040503050406030204" pitchFamily="18" charset="0"/>
                              </a:rPr>
                              <m:t>𝑜</m:t>
                            </m:r>
                            <m:r>
                              <a:rPr lang="es-CO" sz="900" i="1">
                                <a:latin typeface="Cambria Math" panose="02040503050406030204" pitchFamily="18" charset="0"/>
                              </a:rPr>
                              <m:t> </m:t>
                            </m:r>
                            <m:r>
                              <a:rPr lang="es-CO" sz="900" i="1">
                                <a:latin typeface="Cambria Math" panose="02040503050406030204" pitchFamily="18" charset="0"/>
                              </a:rPr>
                              <m:t>𝑡𝑒𝑐𝑛</m:t>
                            </m:r>
                            <m:r>
                              <a:rPr lang="es-CO" sz="900" i="1">
                                <a:latin typeface="Cambria Math" panose="02040503050406030204" pitchFamily="18" charset="0"/>
                              </a:rPr>
                              <m:t>ó</m:t>
                            </m:r>
                            <m:r>
                              <a:rPr lang="es-CO" sz="900" i="1">
                                <a:latin typeface="Cambria Math" panose="02040503050406030204" pitchFamily="18" charset="0"/>
                              </a:rPr>
                              <m:t>𝑙𝑜𝑔𝑜</m:t>
                            </m:r>
                          </m:num>
                          <m:den>
                            <m:r>
                              <a:rPr lang="es-CO" sz="900" i="1">
                                <a:latin typeface="Cambria Math" panose="02040503050406030204" pitchFamily="18" charset="0"/>
                              </a:rPr>
                              <m:t>𝑇𝑜𝑡𝑎𝑙</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𝑚𝑢𝑗𝑒𝑟𝑒𝑠</m:t>
                            </m:r>
                            <m:r>
                              <a:rPr lang="es-CO" sz="900" i="1">
                                <a:latin typeface="Cambria Math" panose="02040503050406030204" pitchFamily="18" charset="0"/>
                              </a:rPr>
                              <m:t> </m:t>
                            </m:r>
                            <m:r>
                              <a:rPr lang="es-ES" sz="900" b="0" i="1">
                                <a:latin typeface="Cambria Math" panose="02040503050406030204" pitchFamily="18" charset="0"/>
                              </a:rPr>
                              <m:t>𝑒𝑛</m:t>
                            </m:r>
                            <m:r>
                              <a:rPr lang="es-ES" sz="900" b="0" i="1">
                                <a:latin typeface="Cambria Math" panose="02040503050406030204" pitchFamily="18" charset="0"/>
                              </a:rPr>
                              <m:t> </m:t>
                            </m:r>
                            <m:r>
                              <a:rPr lang="es-ES" sz="900" b="0" i="1">
                                <a:latin typeface="Cambria Math" panose="02040503050406030204" pitchFamily="18" charset="0"/>
                              </a:rPr>
                              <m:t>𝑒𝑑𝑎𝑑</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𝑡𝑟𝑎𝑏𝑎𝑗𝑎𝑟</m:t>
                            </m:r>
                          </m:den>
                        </m:f>
                        <m:r>
                          <a:rPr lang="es-ES" sz="900" b="0" i="1">
                            <a:latin typeface="Cambria Math" panose="02040503050406030204" pitchFamily="18" charset="0"/>
                          </a:rPr>
                          <m:t>∗1.000−</m:t>
                        </m:r>
                        <m:f>
                          <m:fPr>
                            <m:ctrlPr>
                              <a:rPr lang="es-ES" sz="900" b="0" i="1">
                                <a:latin typeface="Cambria Math" panose="02040503050406030204" pitchFamily="18" charset="0"/>
                              </a:rPr>
                            </m:ctrlPr>
                          </m:fPr>
                          <m:num>
                            <m:r>
                              <a:rPr lang="es-ES" sz="900" b="0" i="1">
                                <a:latin typeface="Cambria Math" panose="02040503050406030204" pitchFamily="18" charset="0"/>
                              </a:rPr>
                              <m:t>𝑁</m:t>
                            </m:r>
                            <m:r>
                              <a:rPr lang="es-ES" sz="900" b="0" i="1">
                                <a:latin typeface="Cambria Math" panose="02040503050406030204" pitchFamily="18" charset="0"/>
                              </a:rPr>
                              <m:t>ú</m:t>
                            </m:r>
                            <m:r>
                              <a:rPr lang="es-ES" sz="900" b="0" i="1">
                                <a:latin typeface="Cambria Math" panose="02040503050406030204" pitchFamily="18" charset="0"/>
                              </a:rPr>
                              <m:t>𝑚𝑒𝑟𝑜</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r>
                              <a:rPr lang="es-ES" sz="900" b="0" i="1">
                                <a:latin typeface="Cambria Math" panose="02040503050406030204" pitchFamily="18" charset="0"/>
                              </a:rPr>
                              <m:t> </m:t>
                            </m:r>
                            <m:r>
                              <a:rPr lang="es-ES" sz="900" b="0" i="1">
                                <a:latin typeface="Cambria Math" panose="02040503050406030204" pitchFamily="18" charset="0"/>
                              </a:rPr>
                              <m:t>𝑚𝑎𝑡𝑟𝑖𝑐𝑢𝑙𝑎𝑑𝑜𝑠</m:t>
                            </m:r>
                            <m:r>
                              <a:rPr lang="es-ES" sz="900" b="0" i="1">
                                <a:latin typeface="Cambria Math" panose="02040503050406030204" pitchFamily="18" charset="0"/>
                              </a:rPr>
                              <m:t> </m:t>
                            </m:r>
                            <m:r>
                              <a:rPr lang="es-CO" sz="1100" i="1">
                                <a:solidFill>
                                  <a:schemeClr val="tx1"/>
                                </a:solidFill>
                                <a:effectLst/>
                                <a:latin typeface="Cambria Math" panose="02040503050406030204" pitchFamily="18" charset="0"/>
                                <a:ea typeface="+mn-ea"/>
                                <a:cs typeface="+mn-cs"/>
                              </a:rPr>
                              <m:t>𝑒𝑛</m:t>
                            </m:r>
                            <m:r>
                              <a:rPr lang="es-CO" sz="110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𝑢𝑛</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𝑛𝑖𝑣𝑒𝑙</m:t>
                            </m:r>
                            <m:r>
                              <a:rPr lang="es-ES" sz="1100" b="0" i="1">
                                <a:solidFill>
                                  <a:schemeClr val="tx1"/>
                                </a:solidFill>
                                <a:effectLst/>
                                <a:latin typeface="Cambria Math" panose="02040503050406030204" pitchFamily="18" charset="0"/>
                                <a:ea typeface="+mn-ea"/>
                                <a:cs typeface="+mn-cs"/>
                              </a:rPr>
                              <m:t> </m:t>
                            </m:r>
                            <m:r>
                              <a:rPr lang="es-ES" sz="900" b="0" i="1">
                                <a:latin typeface="Cambria Math" panose="02040503050406030204" pitchFamily="18" charset="0"/>
                              </a:rPr>
                              <m:t>𝑡</m:t>
                            </m:r>
                            <m:r>
                              <a:rPr lang="es-ES" sz="900" b="0" i="1">
                                <a:latin typeface="Cambria Math" panose="02040503050406030204" pitchFamily="18" charset="0"/>
                              </a:rPr>
                              <m:t>é</m:t>
                            </m:r>
                            <m:r>
                              <a:rPr lang="es-ES" sz="900" b="0" i="1">
                                <a:latin typeface="Cambria Math" panose="02040503050406030204" pitchFamily="18" charset="0"/>
                              </a:rPr>
                              <m:t>𝑐𝑛𝑖𝑐𝑜</m:t>
                            </m:r>
                            <m:r>
                              <a:rPr lang="es-ES" sz="900" b="0" i="1">
                                <a:latin typeface="Cambria Math" panose="02040503050406030204" pitchFamily="18" charset="0"/>
                              </a:rPr>
                              <m:t> </m:t>
                            </m:r>
                            <m:r>
                              <a:rPr lang="es-ES" sz="900" b="0" i="1">
                                <a:latin typeface="Cambria Math" panose="02040503050406030204" pitchFamily="18" charset="0"/>
                              </a:rPr>
                              <m:t>𝑜</m:t>
                            </m:r>
                            <m:r>
                              <a:rPr lang="es-ES" sz="900" b="0" i="1">
                                <a:latin typeface="Cambria Math" panose="02040503050406030204" pitchFamily="18" charset="0"/>
                              </a:rPr>
                              <m:t> </m:t>
                            </m:r>
                            <m:r>
                              <a:rPr lang="es-ES" sz="900" b="0" i="1">
                                <a:latin typeface="Cambria Math" panose="02040503050406030204" pitchFamily="18" charset="0"/>
                              </a:rPr>
                              <m:t>𝑡𝑒𝑐𝑛</m:t>
                            </m:r>
                            <m:r>
                              <a:rPr lang="es-ES" sz="900" b="0" i="1">
                                <a:latin typeface="Cambria Math" panose="02040503050406030204" pitchFamily="18" charset="0"/>
                              </a:rPr>
                              <m:t>ó</m:t>
                            </m:r>
                            <m:r>
                              <a:rPr lang="es-ES" sz="900" b="0" i="1">
                                <a:latin typeface="Cambria Math" panose="02040503050406030204" pitchFamily="18" charset="0"/>
                              </a:rPr>
                              <m:t>𝑙𝑜𝑔𝑜</m:t>
                            </m:r>
                          </m:num>
                          <m:den>
                            <m:r>
                              <a:rPr lang="es-ES" sz="900" b="0" i="1">
                                <a:latin typeface="Cambria Math" panose="02040503050406030204" pitchFamily="18" charset="0"/>
                              </a:rPr>
                              <m:t>𝑇𝑜𝑡𝑎𝑙</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r>
                              <a:rPr lang="es-ES" sz="900" b="0" i="1">
                                <a:latin typeface="Cambria Math" panose="02040503050406030204" pitchFamily="18" charset="0"/>
                              </a:rPr>
                              <m:t> </m:t>
                            </m:r>
                            <m:r>
                              <a:rPr lang="es-ES" sz="900" b="0" i="1">
                                <a:latin typeface="Cambria Math" panose="02040503050406030204" pitchFamily="18" charset="0"/>
                              </a:rPr>
                              <m:t>𝑒𝑛</m:t>
                            </m:r>
                            <m:r>
                              <a:rPr lang="es-ES" sz="900" b="0" i="1">
                                <a:latin typeface="Cambria Math" panose="02040503050406030204" pitchFamily="18" charset="0"/>
                              </a:rPr>
                              <m:t> </m:t>
                            </m:r>
                            <m:r>
                              <a:rPr lang="es-ES" sz="900" b="0" i="1">
                                <a:latin typeface="Cambria Math" panose="02040503050406030204" pitchFamily="18" charset="0"/>
                              </a:rPr>
                              <m:t>𝑒𝑑𝑎𝑑</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𝑡𝑟𝑎𝑏𝑎𝑗𝑎𝑟</m:t>
                            </m:r>
                          </m:den>
                        </m:f>
                        <m:r>
                          <a:rPr lang="es-ES" sz="900" b="0" i="1">
                            <a:latin typeface="Cambria Math" panose="02040503050406030204" pitchFamily="18" charset="0"/>
                          </a:rPr>
                          <m:t>∗1.000</m:t>
                        </m:r>
                      </m:num>
                      <m:den>
                        <m:r>
                          <a:rPr lang="es-CO" sz="900" i="1">
                            <a:latin typeface="Cambria Math" panose="02040503050406030204" pitchFamily="18" charset="0"/>
                          </a:rPr>
                          <m:t> </m:t>
                        </m:r>
                        <m:f>
                          <m:fPr>
                            <m:ctrlPr>
                              <a:rPr lang="es-ES" sz="900" b="0" i="1">
                                <a:solidFill>
                                  <a:schemeClr val="tx1"/>
                                </a:solidFill>
                                <a:effectLst/>
                                <a:latin typeface="Cambria Math" panose="02040503050406030204" pitchFamily="18" charset="0"/>
                                <a:ea typeface="+mn-ea"/>
                                <a:cs typeface="+mn-cs"/>
                              </a:rPr>
                            </m:ctrlPr>
                          </m:fPr>
                          <m:num>
                            <m:r>
                              <a:rPr lang="es-ES" sz="900" b="0" i="1">
                                <a:solidFill>
                                  <a:schemeClr val="tx1"/>
                                </a:solidFill>
                                <a:effectLst/>
                                <a:latin typeface="Cambria Math" panose="02040503050406030204" pitchFamily="18" charset="0"/>
                                <a:ea typeface="+mn-ea"/>
                                <a:cs typeface="+mn-cs"/>
                              </a:rPr>
                              <m:t>𝑁</m:t>
                            </m:r>
                            <m:r>
                              <a:rPr lang="es-ES" sz="900" b="0" i="1">
                                <a:solidFill>
                                  <a:schemeClr val="tx1"/>
                                </a:solidFill>
                                <a:effectLst/>
                                <a:latin typeface="Cambria Math" panose="02040503050406030204" pitchFamily="18" charset="0"/>
                                <a:ea typeface="+mn-ea"/>
                                <a:cs typeface="+mn-cs"/>
                              </a:rPr>
                              <m:t>ú</m:t>
                            </m:r>
                            <m:r>
                              <a:rPr lang="es-ES" sz="900" b="0" i="1">
                                <a:solidFill>
                                  <a:schemeClr val="tx1"/>
                                </a:solidFill>
                                <a:effectLst/>
                                <a:latin typeface="Cambria Math" panose="02040503050406030204" pitchFamily="18" charset="0"/>
                                <a:ea typeface="+mn-ea"/>
                                <a:cs typeface="+mn-cs"/>
                              </a:rPr>
                              <m:t>𝑚𝑒𝑟𝑜</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h𝑜𝑚𝑏𝑟𝑒𝑠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𝑚𝑎𝑡𝑟𝑖𝑐𝑢𝑙𝑎𝑑𝑜𝑠</m:t>
                            </m:r>
                            <m:r>
                              <a:rPr lang="es-ES" sz="900" b="0" i="1">
                                <a:solidFill>
                                  <a:schemeClr val="tx1"/>
                                </a:solidFill>
                                <a:effectLst/>
                                <a:latin typeface="Cambria Math" panose="02040503050406030204" pitchFamily="18" charset="0"/>
                                <a:ea typeface="+mn-ea"/>
                                <a:cs typeface="+mn-cs"/>
                              </a:rPr>
                              <m:t> </m:t>
                            </m:r>
                            <m:r>
                              <a:rPr lang="es-CO" sz="1100" i="1">
                                <a:solidFill>
                                  <a:schemeClr val="tx1"/>
                                </a:solidFill>
                                <a:effectLst/>
                                <a:latin typeface="Cambria Math" panose="02040503050406030204" pitchFamily="18" charset="0"/>
                                <a:ea typeface="+mn-ea"/>
                                <a:cs typeface="+mn-cs"/>
                              </a:rPr>
                              <m:t>𝑒𝑛</m:t>
                            </m:r>
                            <m:r>
                              <a:rPr lang="es-CO" sz="110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𝑢𝑛</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𝑛𝑖𝑣𝑒𝑙</m:t>
                            </m:r>
                            <m:r>
                              <a:rPr lang="es-ES" sz="11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𝑡</m:t>
                            </m:r>
                            <m:r>
                              <a:rPr lang="es-ES" sz="900" b="0" i="1">
                                <a:solidFill>
                                  <a:schemeClr val="tx1"/>
                                </a:solidFill>
                                <a:effectLst/>
                                <a:latin typeface="Cambria Math" panose="02040503050406030204" pitchFamily="18" charset="0"/>
                                <a:ea typeface="+mn-ea"/>
                                <a:cs typeface="+mn-cs"/>
                              </a:rPr>
                              <m:t>é</m:t>
                            </m:r>
                            <m:r>
                              <a:rPr lang="es-ES" sz="900" b="0" i="1">
                                <a:solidFill>
                                  <a:schemeClr val="tx1"/>
                                </a:solidFill>
                                <a:effectLst/>
                                <a:latin typeface="Cambria Math" panose="02040503050406030204" pitchFamily="18" charset="0"/>
                                <a:ea typeface="+mn-ea"/>
                                <a:cs typeface="+mn-cs"/>
                              </a:rPr>
                              <m:t>𝑐𝑛𝑖𝑐𝑜</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𝑜</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𝑡𝑒𝑐𝑛</m:t>
                            </m:r>
                            <m:r>
                              <a:rPr lang="es-ES" sz="900" b="0" i="1">
                                <a:solidFill>
                                  <a:schemeClr val="tx1"/>
                                </a:solidFill>
                                <a:effectLst/>
                                <a:latin typeface="Cambria Math" panose="02040503050406030204" pitchFamily="18" charset="0"/>
                                <a:ea typeface="+mn-ea"/>
                                <a:cs typeface="+mn-cs"/>
                              </a:rPr>
                              <m:t>ó</m:t>
                            </m:r>
                            <m:r>
                              <a:rPr lang="es-ES" sz="900" b="0" i="1">
                                <a:solidFill>
                                  <a:schemeClr val="tx1"/>
                                </a:solidFill>
                                <a:effectLst/>
                                <a:latin typeface="Cambria Math" panose="02040503050406030204" pitchFamily="18" charset="0"/>
                                <a:ea typeface="+mn-ea"/>
                                <a:cs typeface="+mn-cs"/>
                              </a:rPr>
                              <m:t>𝑙𝑜𝑔𝑜</m:t>
                            </m:r>
                          </m:num>
                          <m:den>
                            <m:r>
                              <a:rPr lang="es-ES" sz="900" b="0" i="1">
                                <a:solidFill>
                                  <a:schemeClr val="tx1"/>
                                </a:solidFill>
                                <a:effectLst/>
                                <a:latin typeface="Cambria Math" panose="02040503050406030204" pitchFamily="18" charset="0"/>
                                <a:ea typeface="+mn-ea"/>
                                <a:cs typeface="+mn-cs"/>
                              </a:rPr>
                              <m:t>𝑇𝑜𝑡𝑎𝑙</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h𝑜𝑚𝑏𝑟𝑒𝑠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𝑒𝑛</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𝑒𝑑𝑎𝑑</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𝑡𝑟𝑎𝑏𝑎𝑗𝑎𝑟</m:t>
                            </m:r>
                          </m:den>
                        </m:f>
                        <m:r>
                          <a:rPr lang="es-ES" sz="900" b="0" i="1">
                            <a:solidFill>
                              <a:schemeClr val="tx1"/>
                            </a:solidFill>
                            <a:effectLst/>
                            <a:latin typeface="Cambria Math" panose="02040503050406030204" pitchFamily="18" charset="0"/>
                            <a:ea typeface="+mn-ea"/>
                            <a:cs typeface="+mn-cs"/>
                          </a:rPr>
                          <m:t>∗1.000</m:t>
                        </m:r>
                      </m:den>
                    </m:f>
                  </m:oMath>
                </m:oMathPara>
              </a14:m>
              <a:endParaRPr lang="es-CO" sz="900"/>
            </a:p>
          </xdr:txBody>
        </xdr:sp>
      </mc:Choice>
      <mc:Fallback xmlns="">
        <xdr:sp macro="" textlink="">
          <xdr:nvSpPr>
            <xdr:cNvPr id="5" name="CuadroTexto 4">
              <a:extLst>
                <a:ext uri="{FF2B5EF4-FFF2-40B4-BE49-F238E27FC236}">
                  <a16:creationId xmlns:a16="http://schemas.microsoft.com/office/drawing/2014/main" id="{68192A2E-7894-416C-8B22-9A72A6FB1680}"/>
                </a:ext>
              </a:extLst>
            </xdr:cNvPr>
            <xdr:cNvSpPr txBox="1"/>
          </xdr:nvSpPr>
          <xdr:spPr>
            <a:xfrm>
              <a:off x="1756024" y="4703018"/>
              <a:ext cx="11094065" cy="57655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pPr/>
              <a:r>
                <a:rPr lang="es-CO" sz="900" i="0">
                  <a:latin typeface="Cambria Math" panose="02040503050406030204" pitchFamily="18" charset="0"/>
                </a:rPr>
                <a:t>(( 𝑁ú𝑚𝑒𝑟𝑜 𝑑𝑒 𝑚𝑢𝑗𝑒𝑟𝑒𝑠 𝑚𝑎𝑡𝑟𝑖𝑐𝑢𝑙𝑎𝑑𝑎𝑠 𝑒𝑛 </a:t>
              </a:r>
              <a:r>
                <a:rPr lang="es-ES" sz="900" b="0" i="0">
                  <a:latin typeface="Cambria Math" panose="02040503050406030204" pitchFamily="18" charset="0"/>
                </a:rPr>
                <a:t>𝑢𝑛 𝑛𝑖𝑣𝑒𝑙 </a:t>
              </a:r>
              <a:r>
                <a:rPr lang="es-CO" sz="900" i="0">
                  <a:latin typeface="Cambria Math" panose="02040503050406030204" pitchFamily="18" charset="0"/>
                </a:rPr>
                <a:t>𝑡é𝑐𝑛𝑖𝑐𝑜 𝑜 𝑡𝑒𝑐𝑛ó𝑙𝑜𝑔𝑜)/(𝑇𝑜𝑡𝑎𝑙 𝑑𝑒 𝑚𝑢𝑗𝑒𝑟𝑒𝑠 </a:t>
              </a:r>
              <a:r>
                <a:rPr lang="es-ES" sz="900" b="0" i="0">
                  <a:latin typeface="Cambria Math" panose="02040503050406030204" pitchFamily="18" charset="0"/>
                </a:rPr>
                <a:t>𝑒𝑛 𝑒𝑑𝑎𝑑 𝑑𝑒 𝑡𝑟𝑎𝑏𝑎𝑗𝑎𝑟</a:t>
              </a:r>
              <a:r>
                <a:rPr lang="es-CO" sz="900" b="0" i="0">
                  <a:latin typeface="Cambria Math" panose="02040503050406030204" pitchFamily="18" charset="0"/>
                </a:rPr>
                <a:t>)</a:t>
              </a:r>
              <a:r>
                <a:rPr lang="es-ES" sz="900" b="0" i="0">
                  <a:latin typeface="Cambria Math" panose="02040503050406030204" pitchFamily="18" charset="0"/>
                </a:rPr>
                <a:t>∗1.000−(𝑁ú𝑚𝑒𝑟𝑜 𝑑𝑒 ℎ𝑜𝑚𝑏𝑟𝑒𝑠 𝑚𝑎𝑡𝑟𝑖𝑐𝑢𝑙𝑎𝑑𝑜𝑠 </a:t>
              </a:r>
              <a:r>
                <a:rPr lang="es-CO" sz="1100" i="0">
                  <a:solidFill>
                    <a:schemeClr val="tx1"/>
                  </a:solidFill>
                  <a:effectLst/>
                  <a:latin typeface="Cambria Math" panose="02040503050406030204" pitchFamily="18" charset="0"/>
                  <a:ea typeface="+mn-ea"/>
                  <a:cs typeface="+mn-cs"/>
                </a:rPr>
                <a:t>𝑒𝑛 </a:t>
              </a:r>
              <a:r>
                <a:rPr lang="es-ES" sz="1100" b="0" i="0">
                  <a:solidFill>
                    <a:schemeClr val="tx1"/>
                  </a:solidFill>
                  <a:effectLst/>
                  <a:latin typeface="Cambria Math" panose="02040503050406030204" pitchFamily="18" charset="0"/>
                  <a:ea typeface="+mn-ea"/>
                  <a:cs typeface="+mn-cs"/>
                </a:rPr>
                <a:t>𝑢𝑛 𝑛𝑖𝑣𝑒𝑙 </a:t>
              </a:r>
              <a:r>
                <a:rPr lang="es-ES" sz="900" b="0" i="0">
                  <a:latin typeface="Cambria Math" panose="02040503050406030204" pitchFamily="18" charset="0"/>
                </a:rPr>
                <a:t>𝑡é𝑐𝑛𝑖𝑐𝑜 𝑜 𝑡𝑒𝑐𝑛ó𝑙𝑜𝑔𝑜)/(𝑇𝑜𝑡𝑎𝑙 𝑑𝑒 ℎ𝑜𝑚𝑏𝑟𝑒𝑠 𝑒𝑛 𝑒𝑑𝑎𝑑 𝑑𝑒 𝑡𝑟𝑎𝑏𝑎𝑗𝑎𝑟)∗1.000</a:t>
              </a:r>
              <a:r>
                <a:rPr lang="es-CO" sz="900" b="0" i="0">
                  <a:latin typeface="Cambria Math" panose="02040503050406030204" pitchFamily="18" charset="0"/>
                </a:rPr>
                <a:t>)/(</a:t>
              </a:r>
              <a:r>
                <a:rPr lang="es-CO" sz="900" i="0">
                  <a:latin typeface="Cambria Math" panose="02040503050406030204" pitchFamily="18" charset="0"/>
                </a:rPr>
                <a:t> </a:t>
              </a:r>
              <a:r>
                <a:rPr lang="es-ES" sz="900" b="0" i="0">
                  <a:solidFill>
                    <a:schemeClr val="tx1"/>
                  </a:solidFill>
                  <a:effectLst/>
                  <a:latin typeface="Cambria Math" panose="02040503050406030204" pitchFamily="18" charset="0"/>
                  <a:ea typeface="+mn-ea"/>
                  <a:cs typeface="+mn-cs"/>
                </a:rPr>
                <a:t>(𝑁ú𝑚𝑒𝑟𝑜 𝑑𝑒 ℎ𝑜𝑚𝑏𝑟𝑒𝑠 𝑚𝑎𝑡𝑟𝑖𝑐𝑢𝑙𝑎𝑑𝑜𝑠 </a:t>
              </a:r>
              <a:r>
                <a:rPr lang="es-CO" sz="1100" i="0">
                  <a:solidFill>
                    <a:schemeClr val="tx1"/>
                  </a:solidFill>
                  <a:effectLst/>
                  <a:latin typeface="Cambria Math" panose="02040503050406030204" pitchFamily="18" charset="0"/>
                  <a:ea typeface="+mn-ea"/>
                  <a:cs typeface="+mn-cs"/>
                </a:rPr>
                <a:t>𝑒𝑛 </a:t>
              </a:r>
              <a:r>
                <a:rPr lang="es-ES" sz="1100" b="0" i="0">
                  <a:solidFill>
                    <a:schemeClr val="tx1"/>
                  </a:solidFill>
                  <a:effectLst/>
                  <a:latin typeface="Cambria Math" panose="02040503050406030204" pitchFamily="18" charset="0"/>
                  <a:ea typeface="+mn-ea"/>
                  <a:cs typeface="+mn-cs"/>
                </a:rPr>
                <a:t>𝑢𝑛 𝑛𝑖𝑣𝑒𝑙 </a:t>
              </a:r>
              <a:r>
                <a:rPr lang="es-ES" sz="900" b="0" i="0">
                  <a:solidFill>
                    <a:schemeClr val="tx1"/>
                  </a:solidFill>
                  <a:effectLst/>
                  <a:latin typeface="Cambria Math" panose="02040503050406030204" pitchFamily="18" charset="0"/>
                  <a:ea typeface="+mn-ea"/>
                  <a:cs typeface="+mn-cs"/>
                </a:rPr>
                <a:t>𝑡é𝑐𝑛𝑖𝑐𝑜 𝑜 𝑡𝑒𝑐𝑛ó𝑙𝑜𝑔𝑜)/(𝑇𝑜𝑡𝑎𝑙 𝑑𝑒 ℎ𝑜𝑚𝑏𝑟𝑒𝑠 𝑒𝑛 𝑒𝑑𝑎𝑑 𝑑𝑒 𝑡𝑟𝑎𝑏𝑎𝑗𝑎𝑟)∗1.000</a:t>
              </a:r>
              <a:r>
                <a:rPr lang="es-CO" sz="900" b="0" i="0">
                  <a:solidFill>
                    <a:schemeClr val="tx1"/>
                  </a:solidFill>
                  <a:effectLst/>
                  <a:latin typeface="Cambria Math" panose="02040503050406030204" pitchFamily="18" charset="0"/>
                  <a:ea typeface="+mn-ea"/>
                  <a:cs typeface="+mn-cs"/>
                </a:rPr>
                <a:t>)</a:t>
              </a:r>
              <a:endParaRPr lang="es-CO" sz="900"/>
            </a:p>
          </xdr:txBody>
        </xdr:sp>
      </mc:Fallback>
    </mc:AlternateContent>
    <xdr:clientData/>
  </xdr:oneCellAnchor>
  <xdr:twoCellAnchor editAs="oneCell">
    <xdr:from>
      <xdr:col>0</xdr:col>
      <xdr:colOff>0</xdr:colOff>
      <xdr:row>64</xdr:row>
      <xdr:rowOff>43544</xdr:rowOff>
    </xdr:from>
    <xdr:to>
      <xdr:col>12</xdr:col>
      <xdr:colOff>783772</xdr:colOff>
      <xdr:row>71</xdr:row>
      <xdr:rowOff>39594</xdr:rowOff>
    </xdr:to>
    <xdr:pic>
      <xdr:nvPicPr>
        <xdr:cNvPr id="6" name="Imagen 5">
          <a:extLst>
            <a:ext uri="{FF2B5EF4-FFF2-40B4-BE49-F238E27FC236}">
              <a16:creationId xmlns:a16="http://schemas.microsoft.com/office/drawing/2014/main" id="{871588CF-B1B2-40CF-89CB-6150ACC5000F}"/>
            </a:ext>
          </a:extLst>
        </xdr:cNvPr>
        <xdr:cNvPicPr>
          <a:picLocks noChangeAspect="1"/>
        </xdr:cNvPicPr>
      </xdr:nvPicPr>
      <xdr:blipFill rotWithShape="1">
        <a:blip xmlns:r="http://schemas.openxmlformats.org/officeDocument/2006/relationships" r:embed="rId1"/>
        <a:srcRect r="1627"/>
        <a:stretch/>
      </xdr:blipFill>
      <xdr:spPr>
        <a:xfrm>
          <a:off x="0" y="13530944"/>
          <a:ext cx="13269686" cy="1215250"/>
        </a:xfrm>
        <a:prstGeom prst="rect">
          <a:avLst/>
        </a:prstGeom>
      </xdr:spPr>
    </xdr:pic>
    <xdr:clientData/>
  </xdr:twoCellAnchor>
  <xdr:twoCellAnchor>
    <xdr:from>
      <xdr:col>0</xdr:col>
      <xdr:colOff>0</xdr:colOff>
      <xdr:row>0</xdr:row>
      <xdr:rowOff>0</xdr:rowOff>
    </xdr:from>
    <xdr:to>
      <xdr:col>13</xdr:col>
      <xdr:colOff>299357</xdr:colOff>
      <xdr:row>13</xdr:row>
      <xdr:rowOff>40821</xdr:rowOff>
    </xdr:to>
    <xdr:grpSp>
      <xdr:nvGrpSpPr>
        <xdr:cNvPr id="2" name="Grupo 1">
          <a:extLst>
            <a:ext uri="{FF2B5EF4-FFF2-40B4-BE49-F238E27FC236}">
              <a16:creationId xmlns:a16="http://schemas.microsoft.com/office/drawing/2014/main" id="{3DB761AA-BDAA-4D3E-9560-F3D5824F0D2F}"/>
            </a:ext>
          </a:extLst>
        </xdr:cNvPr>
        <xdr:cNvGrpSpPr/>
      </xdr:nvGrpSpPr>
      <xdr:grpSpPr>
        <a:xfrm>
          <a:off x="0" y="0"/>
          <a:ext cx="13598638" cy="2517321"/>
          <a:chOff x="0" y="0"/>
          <a:chExt cx="12845143" cy="2517321"/>
        </a:xfrm>
      </xdr:grpSpPr>
      <xdr:pic>
        <xdr:nvPicPr>
          <xdr:cNvPr id="3" name="Imagen 2">
            <a:extLst>
              <a:ext uri="{FF2B5EF4-FFF2-40B4-BE49-F238E27FC236}">
                <a16:creationId xmlns:a16="http://schemas.microsoft.com/office/drawing/2014/main" id="{F3D3CF6F-257D-8B8A-5F38-3E5E26B4AA1F}"/>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7" name="CuadroTexto 6">
            <a:extLst>
              <a:ext uri="{FF2B5EF4-FFF2-40B4-BE49-F238E27FC236}">
                <a16:creationId xmlns:a16="http://schemas.microsoft.com/office/drawing/2014/main" id="{24A2B418-2DE2-F071-8FFD-60E519CDBD2A}"/>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drawings/drawing7.xml><?xml version="1.0" encoding="utf-8"?>
<xdr:wsDr xmlns:xdr="http://schemas.openxmlformats.org/drawingml/2006/spreadsheetDrawing" xmlns:a="http://schemas.openxmlformats.org/drawingml/2006/main">
  <xdr:oneCellAnchor>
    <xdr:from>
      <xdr:col>1</xdr:col>
      <xdr:colOff>536214</xdr:colOff>
      <xdr:row>18</xdr:row>
      <xdr:rowOff>43930</xdr:rowOff>
    </xdr:from>
    <xdr:ext cx="11094065" cy="523285"/>
    <mc:AlternateContent xmlns:mc="http://schemas.openxmlformats.org/markup-compatibility/2006" xmlns:a14="http://schemas.microsoft.com/office/drawing/2010/main">
      <mc:Choice Requires="a14">
        <xdr:sp macro="" textlink="">
          <xdr:nvSpPr>
            <xdr:cNvPr id="2" name="CuadroTexto 1">
              <a:extLst>
                <a:ext uri="{FF2B5EF4-FFF2-40B4-BE49-F238E27FC236}">
                  <a16:creationId xmlns:a16="http://schemas.microsoft.com/office/drawing/2014/main" id="{31C8FB24-482F-4056-9374-E884D1AA155C}"/>
                </a:ext>
              </a:extLst>
            </xdr:cNvPr>
            <xdr:cNvSpPr txBox="1"/>
          </xdr:nvSpPr>
          <xdr:spPr>
            <a:xfrm>
              <a:off x="1755414" y="4746559"/>
              <a:ext cx="11094065" cy="52328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900" i="1">
                            <a:latin typeface="Cambria Math" panose="02040503050406030204" pitchFamily="18" charset="0"/>
                          </a:rPr>
                        </m:ctrlPr>
                      </m:fPr>
                      <m:num>
                        <m:f>
                          <m:fPr>
                            <m:ctrlPr>
                              <a:rPr lang="es-CO" sz="900" i="1">
                                <a:latin typeface="Cambria Math" panose="02040503050406030204" pitchFamily="18" charset="0"/>
                              </a:rPr>
                            </m:ctrlPr>
                          </m:fPr>
                          <m:num>
                            <m:r>
                              <a:rPr lang="es-CO" sz="900" i="1">
                                <a:latin typeface="Cambria Math" panose="02040503050406030204" pitchFamily="18" charset="0"/>
                              </a:rPr>
                              <m:t>𝑁</m:t>
                            </m:r>
                            <m:r>
                              <a:rPr lang="es-CO" sz="900" i="1">
                                <a:latin typeface="Cambria Math" panose="02040503050406030204" pitchFamily="18" charset="0"/>
                              </a:rPr>
                              <m:t>ú</m:t>
                            </m:r>
                            <m:r>
                              <a:rPr lang="es-CO" sz="900" i="1">
                                <a:latin typeface="Cambria Math" panose="02040503050406030204" pitchFamily="18" charset="0"/>
                              </a:rPr>
                              <m:t>𝑚𝑒𝑟𝑜</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𝑚𝑢𝑗𝑒𝑟𝑒𝑠</m:t>
                            </m:r>
                            <m:r>
                              <a:rPr lang="es-CO" sz="900" i="1">
                                <a:latin typeface="Cambria Math" panose="02040503050406030204" pitchFamily="18" charset="0"/>
                              </a:rPr>
                              <m:t> </m:t>
                            </m:r>
                            <m:r>
                              <a:rPr lang="es-CO" sz="900" i="1">
                                <a:latin typeface="Cambria Math" panose="02040503050406030204" pitchFamily="18" charset="0"/>
                              </a:rPr>
                              <m:t>𝑚𝑎𝑡𝑟𝑖𝑐𝑢𝑙𝑎𝑑𝑎𝑠</m:t>
                            </m:r>
                            <m:r>
                              <a:rPr lang="es-CO" sz="900" i="1">
                                <a:latin typeface="Cambria Math" panose="02040503050406030204" pitchFamily="18" charset="0"/>
                              </a:rPr>
                              <m:t> </m:t>
                            </m:r>
                            <m:r>
                              <a:rPr lang="es-CO" sz="900" i="1">
                                <a:latin typeface="Cambria Math" panose="02040503050406030204" pitchFamily="18" charset="0"/>
                              </a:rPr>
                              <m:t>𝑒𝑛</m:t>
                            </m:r>
                            <m:r>
                              <a:rPr lang="es-CO" sz="900" i="1">
                                <a:latin typeface="Cambria Math" panose="02040503050406030204" pitchFamily="18" charset="0"/>
                              </a:rPr>
                              <m:t> </m:t>
                            </m:r>
                            <m:r>
                              <a:rPr lang="es-ES" sz="900" b="0" i="1">
                                <a:latin typeface="Cambria Math" panose="02040503050406030204" pitchFamily="18" charset="0"/>
                              </a:rPr>
                              <m:t>𝑝𝑟𝑒𝑔𝑟𝑎𝑑𝑜</m:t>
                            </m:r>
                            <m:r>
                              <a:rPr lang="es-ES" sz="900" b="0" i="1">
                                <a:latin typeface="Cambria Math" panose="02040503050406030204" pitchFamily="18" charset="0"/>
                              </a:rPr>
                              <m:t> </m:t>
                            </m:r>
                            <m:r>
                              <a:rPr lang="es-ES" sz="900" b="0" i="1">
                                <a:latin typeface="Cambria Math" panose="02040503050406030204" pitchFamily="18" charset="0"/>
                              </a:rPr>
                              <m:t>𝑢𝑛𝑖𝑣𝑒𝑟𝑠𝑖𝑡𝑎𝑟𝑖𝑜</m:t>
                            </m:r>
                          </m:num>
                          <m:den>
                            <m:r>
                              <a:rPr lang="es-CO" sz="900" i="1">
                                <a:latin typeface="Cambria Math" panose="02040503050406030204" pitchFamily="18" charset="0"/>
                              </a:rPr>
                              <m:t>𝑇𝑜𝑡𝑎𝑙</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𝑚𝑢𝑗𝑒𝑟𝑒𝑠𝑒𝑛</m:t>
                            </m:r>
                            <m:r>
                              <a:rPr lang="es-ES" sz="900" b="0" i="1">
                                <a:latin typeface="Cambria Math" panose="02040503050406030204" pitchFamily="18" charset="0"/>
                              </a:rPr>
                              <m:t> </m:t>
                            </m:r>
                            <m:r>
                              <a:rPr lang="es-ES" sz="900" b="0" i="1">
                                <a:latin typeface="Cambria Math" panose="02040503050406030204" pitchFamily="18" charset="0"/>
                              </a:rPr>
                              <m:t>𝑒𝑑𝑎𝑑</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𝑡𝑟𝑎𝑏𝑎𝑗𝑎𝑟</m:t>
                            </m:r>
                          </m:den>
                        </m:f>
                        <m:r>
                          <a:rPr lang="es-ES" sz="900" b="0" i="1">
                            <a:latin typeface="Cambria Math" panose="02040503050406030204" pitchFamily="18" charset="0"/>
                          </a:rPr>
                          <m:t>∗1.000−</m:t>
                        </m:r>
                        <m:f>
                          <m:fPr>
                            <m:ctrlPr>
                              <a:rPr lang="es-ES" sz="900" b="0" i="1">
                                <a:latin typeface="Cambria Math" panose="02040503050406030204" pitchFamily="18" charset="0"/>
                              </a:rPr>
                            </m:ctrlPr>
                          </m:fPr>
                          <m:num>
                            <m:r>
                              <a:rPr lang="es-ES" sz="900" b="0" i="1">
                                <a:latin typeface="Cambria Math" panose="02040503050406030204" pitchFamily="18" charset="0"/>
                              </a:rPr>
                              <m:t>𝑁</m:t>
                            </m:r>
                            <m:r>
                              <a:rPr lang="es-ES" sz="900" b="0" i="1">
                                <a:latin typeface="Cambria Math" panose="02040503050406030204" pitchFamily="18" charset="0"/>
                              </a:rPr>
                              <m:t>ú</m:t>
                            </m:r>
                            <m:r>
                              <a:rPr lang="es-ES" sz="900" b="0" i="1">
                                <a:latin typeface="Cambria Math" panose="02040503050406030204" pitchFamily="18" charset="0"/>
                              </a:rPr>
                              <m:t>𝑚𝑒𝑟𝑜</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r>
                              <a:rPr lang="es-ES" sz="900" b="0" i="1">
                                <a:latin typeface="Cambria Math" panose="02040503050406030204" pitchFamily="18" charset="0"/>
                              </a:rPr>
                              <m:t> </m:t>
                            </m:r>
                            <m:r>
                              <a:rPr lang="es-ES" sz="900" b="0" i="1">
                                <a:latin typeface="Cambria Math" panose="02040503050406030204" pitchFamily="18" charset="0"/>
                              </a:rPr>
                              <m:t>𝑚𝑎𝑡𝑟𝑖𝑐𝑢𝑙𝑎𝑑𝑜𝑠</m:t>
                            </m:r>
                            <m:r>
                              <a:rPr lang="es-ES" sz="900" b="0" i="1">
                                <a:latin typeface="Cambria Math" panose="02040503050406030204" pitchFamily="18" charset="0"/>
                              </a:rPr>
                              <m:t> </m:t>
                            </m:r>
                            <m:r>
                              <a:rPr lang="es-ES" sz="900" b="0" i="1">
                                <a:latin typeface="Cambria Math" panose="02040503050406030204" pitchFamily="18" charset="0"/>
                              </a:rPr>
                              <m:t>𝑒𝑛</m:t>
                            </m:r>
                            <m:r>
                              <a:rPr lang="es-ES" sz="900" b="0" i="1">
                                <a:latin typeface="Cambria Math" panose="02040503050406030204" pitchFamily="18" charset="0"/>
                              </a:rPr>
                              <m:t> </m:t>
                            </m:r>
                            <m:r>
                              <a:rPr lang="es-ES" sz="900" b="0" i="1">
                                <a:latin typeface="Cambria Math" panose="02040503050406030204" pitchFamily="18" charset="0"/>
                              </a:rPr>
                              <m:t>𝑝𝑟𝑒𝑔𝑟𝑎𝑑𝑜</m:t>
                            </m:r>
                            <m:r>
                              <a:rPr lang="es-ES" sz="900" b="0" i="1">
                                <a:latin typeface="Cambria Math" panose="02040503050406030204" pitchFamily="18" charset="0"/>
                              </a:rPr>
                              <m:t>  </m:t>
                            </m:r>
                            <m:r>
                              <a:rPr lang="es-ES" sz="900" b="0" i="1">
                                <a:latin typeface="Cambria Math" panose="02040503050406030204" pitchFamily="18" charset="0"/>
                              </a:rPr>
                              <m:t>𝑢𝑛𝑖𝑣𝑒𝑟𝑠𝑖𝑡𝑎𝑟𝑖𝑜</m:t>
                            </m:r>
                          </m:num>
                          <m:den>
                            <m:r>
                              <a:rPr lang="es-ES" sz="900" b="0" i="1">
                                <a:latin typeface="Cambria Math" panose="02040503050406030204" pitchFamily="18" charset="0"/>
                              </a:rPr>
                              <m:t>𝑇𝑜𝑡𝑎𝑙</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r>
                              <a:rPr lang="es-ES" sz="900" b="0" i="1">
                                <a:latin typeface="Cambria Math" panose="02040503050406030204" pitchFamily="18" charset="0"/>
                              </a:rPr>
                              <m:t> </m:t>
                            </m:r>
                            <m:r>
                              <a:rPr lang="es-ES" sz="900" b="0" i="1">
                                <a:latin typeface="Cambria Math" panose="02040503050406030204" pitchFamily="18" charset="0"/>
                              </a:rPr>
                              <m:t>𝑒𝑛</m:t>
                            </m:r>
                            <m:r>
                              <a:rPr lang="es-ES" sz="900" b="0" i="1">
                                <a:latin typeface="Cambria Math" panose="02040503050406030204" pitchFamily="18" charset="0"/>
                              </a:rPr>
                              <m:t> </m:t>
                            </m:r>
                            <m:r>
                              <a:rPr lang="es-ES" sz="900" b="0" i="1">
                                <a:latin typeface="Cambria Math" panose="02040503050406030204" pitchFamily="18" charset="0"/>
                              </a:rPr>
                              <m:t>𝑒𝑑𝑎𝑑</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𝑡𝑟𝑎𝑏𝑎𝑗𝑎𝑟</m:t>
                            </m:r>
                          </m:den>
                        </m:f>
                        <m:r>
                          <a:rPr lang="es-ES" sz="900" b="0" i="1">
                            <a:latin typeface="Cambria Math" panose="02040503050406030204" pitchFamily="18" charset="0"/>
                          </a:rPr>
                          <m:t>∗1.000</m:t>
                        </m:r>
                      </m:num>
                      <m:den>
                        <m:r>
                          <a:rPr lang="es-CO" sz="900" i="1">
                            <a:latin typeface="Cambria Math" panose="02040503050406030204" pitchFamily="18" charset="0"/>
                          </a:rPr>
                          <m:t> </m:t>
                        </m:r>
                        <m:f>
                          <m:fPr>
                            <m:ctrlPr>
                              <a:rPr lang="es-ES" sz="900" b="0" i="1">
                                <a:solidFill>
                                  <a:schemeClr val="tx1"/>
                                </a:solidFill>
                                <a:effectLst/>
                                <a:latin typeface="Cambria Math" panose="02040503050406030204" pitchFamily="18" charset="0"/>
                                <a:ea typeface="+mn-ea"/>
                                <a:cs typeface="+mn-cs"/>
                              </a:rPr>
                            </m:ctrlPr>
                          </m:fPr>
                          <m:num>
                            <m:r>
                              <a:rPr lang="es-ES" sz="900" b="0" i="1">
                                <a:solidFill>
                                  <a:schemeClr val="tx1"/>
                                </a:solidFill>
                                <a:effectLst/>
                                <a:latin typeface="Cambria Math" panose="02040503050406030204" pitchFamily="18" charset="0"/>
                                <a:ea typeface="+mn-ea"/>
                                <a:cs typeface="+mn-cs"/>
                              </a:rPr>
                              <m:t>𝑁</m:t>
                            </m:r>
                            <m:r>
                              <a:rPr lang="es-ES" sz="900" b="0" i="1">
                                <a:solidFill>
                                  <a:schemeClr val="tx1"/>
                                </a:solidFill>
                                <a:effectLst/>
                                <a:latin typeface="Cambria Math" panose="02040503050406030204" pitchFamily="18" charset="0"/>
                                <a:ea typeface="+mn-ea"/>
                                <a:cs typeface="+mn-cs"/>
                              </a:rPr>
                              <m:t>ú</m:t>
                            </m:r>
                            <m:r>
                              <a:rPr lang="es-ES" sz="900" b="0" i="1">
                                <a:solidFill>
                                  <a:schemeClr val="tx1"/>
                                </a:solidFill>
                                <a:effectLst/>
                                <a:latin typeface="Cambria Math" panose="02040503050406030204" pitchFamily="18" charset="0"/>
                                <a:ea typeface="+mn-ea"/>
                                <a:cs typeface="+mn-cs"/>
                              </a:rPr>
                              <m:t>𝑚𝑒𝑟𝑜</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h𝑜𝑚𝑏𝑟𝑒𝑠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𝑚𝑎𝑡𝑟𝑖𝑐𝑢𝑙𝑎𝑑𝑜𝑠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𝑒𝑛</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𝑝𝑟𝑒𝑔𝑟𝑎𝑑𝑜</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𝑢𝑛𝑖𝑣𝑒𝑟𝑠𝑖𝑡𝑎𝑟𝑖𝑜</m:t>
                            </m:r>
                          </m:num>
                          <m:den>
                            <m:r>
                              <a:rPr lang="es-ES" sz="900" b="0" i="1">
                                <a:solidFill>
                                  <a:schemeClr val="tx1"/>
                                </a:solidFill>
                                <a:effectLst/>
                                <a:latin typeface="Cambria Math" panose="02040503050406030204" pitchFamily="18" charset="0"/>
                                <a:ea typeface="+mn-ea"/>
                                <a:cs typeface="+mn-cs"/>
                              </a:rPr>
                              <m:t>𝑇𝑜𝑡𝑎𝑙</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h𝑜𝑚𝑏𝑟𝑒𝑠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𝑒𝑛</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𝑒𝑑𝑎𝑑</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𝑡𝑟𝑎𝑏𝑎𝑗𝑎𝑟</m:t>
                            </m:r>
                          </m:den>
                        </m:f>
                        <m:r>
                          <a:rPr lang="es-ES" sz="900" b="0" i="1">
                            <a:solidFill>
                              <a:schemeClr val="tx1"/>
                            </a:solidFill>
                            <a:effectLst/>
                            <a:latin typeface="Cambria Math" panose="02040503050406030204" pitchFamily="18" charset="0"/>
                            <a:ea typeface="+mn-ea"/>
                            <a:cs typeface="+mn-cs"/>
                          </a:rPr>
                          <m:t>∗1.000</m:t>
                        </m:r>
                      </m:den>
                    </m:f>
                  </m:oMath>
                </m:oMathPara>
              </a14:m>
              <a:endParaRPr lang="es-CO" sz="900"/>
            </a:p>
          </xdr:txBody>
        </xdr:sp>
      </mc:Choice>
      <mc:Fallback xmlns="">
        <xdr:sp macro="" textlink="">
          <xdr:nvSpPr>
            <xdr:cNvPr id="2" name="CuadroTexto 1">
              <a:extLst>
                <a:ext uri="{FF2B5EF4-FFF2-40B4-BE49-F238E27FC236}">
                  <a16:creationId xmlns:a16="http://schemas.microsoft.com/office/drawing/2014/main" id="{31C8FB24-482F-4056-9374-E884D1AA155C}"/>
                </a:ext>
              </a:extLst>
            </xdr:cNvPr>
            <xdr:cNvSpPr txBox="1"/>
          </xdr:nvSpPr>
          <xdr:spPr>
            <a:xfrm>
              <a:off x="1755414" y="4746559"/>
              <a:ext cx="11094065" cy="52328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900" i="0">
                  <a:latin typeface="Cambria Math" panose="02040503050406030204" pitchFamily="18" charset="0"/>
                </a:rPr>
                <a:t>((𝑁ú𝑚𝑒𝑟𝑜 𝑑𝑒 𝑚𝑢𝑗𝑒𝑟𝑒𝑠 𝑚𝑎𝑡𝑟𝑖𝑐𝑢𝑙𝑎𝑑𝑎𝑠 𝑒𝑛 </a:t>
              </a:r>
              <a:r>
                <a:rPr lang="es-ES" sz="900" b="0" i="0">
                  <a:latin typeface="Cambria Math" panose="02040503050406030204" pitchFamily="18" charset="0"/>
                </a:rPr>
                <a:t>𝑝𝑟𝑒𝑔𝑟𝑎𝑑𝑜 𝑢𝑛𝑖𝑣𝑒𝑟𝑠𝑖𝑡𝑎𝑟𝑖𝑜</a:t>
              </a:r>
              <a:r>
                <a:rPr lang="es-CO" sz="900" b="0" i="0">
                  <a:latin typeface="Cambria Math" panose="02040503050406030204" pitchFamily="18" charset="0"/>
                </a:rPr>
                <a:t>)/(</a:t>
              </a:r>
              <a:r>
                <a:rPr lang="es-CO" sz="900" i="0">
                  <a:latin typeface="Cambria Math" panose="02040503050406030204" pitchFamily="18" charset="0"/>
                </a:rPr>
                <a:t>𝑇𝑜𝑡𝑎𝑙 𝑑𝑒 𝑚𝑢𝑗𝑒𝑟𝑒𝑠𝑒𝑛</a:t>
              </a:r>
              <a:r>
                <a:rPr lang="es-ES" sz="900" b="0" i="0">
                  <a:latin typeface="Cambria Math" panose="02040503050406030204" pitchFamily="18" charset="0"/>
                </a:rPr>
                <a:t> 𝑒𝑑𝑎𝑑 𝑑𝑒 𝑡𝑟𝑎𝑏𝑎𝑗𝑎𝑟</a:t>
              </a:r>
              <a:r>
                <a:rPr lang="es-CO" sz="900" b="0" i="0">
                  <a:latin typeface="Cambria Math" panose="02040503050406030204" pitchFamily="18" charset="0"/>
                </a:rPr>
                <a:t>)</a:t>
              </a:r>
              <a:r>
                <a:rPr lang="es-ES" sz="900" b="0" i="0">
                  <a:latin typeface="Cambria Math" panose="02040503050406030204" pitchFamily="18" charset="0"/>
                </a:rPr>
                <a:t>∗1.000−(𝑁ú𝑚𝑒𝑟𝑜 𝑑𝑒 ℎ𝑜𝑚𝑏𝑟𝑒𝑠 𝑚𝑎𝑡𝑟𝑖𝑐𝑢𝑙𝑎𝑑𝑜𝑠 𝑒𝑛 𝑝𝑟𝑒𝑔𝑟𝑎𝑑𝑜  𝑢𝑛𝑖𝑣𝑒𝑟𝑠𝑖𝑡𝑎𝑟𝑖𝑜)/(𝑇𝑜𝑡𝑎𝑙 𝑑𝑒 ℎ𝑜𝑚𝑏𝑟𝑒𝑠 𝑒𝑛 𝑒𝑑𝑎𝑑 𝑑𝑒 𝑡𝑟𝑎𝑏𝑎𝑗𝑎𝑟)∗1.000</a:t>
              </a:r>
              <a:r>
                <a:rPr lang="es-CO" sz="900" b="0" i="0">
                  <a:latin typeface="Cambria Math" panose="02040503050406030204" pitchFamily="18" charset="0"/>
                </a:rPr>
                <a:t>)/(</a:t>
              </a:r>
              <a:r>
                <a:rPr lang="es-CO" sz="900" i="0">
                  <a:latin typeface="Cambria Math" panose="02040503050406030204" pitchFamily="18" charset="0"/>
                </a:rPr>
                <a:t> </a:t>
              </a:r>
              <a:r>
                <a:rPr lang="es-ES" sz="900" b="0" i="0">
                  <a:solidFill>
                    <a:schemeClr val="tx1"/>
                  </a:solidFill>
                  <a:effectLst/>
                  <a:latin typeface="Cambria Math" panose="02040503050406030204" pitchFamily="18" charset="0"/>
                  <a:ea typeface="+mn-ea"/>
                  <a:cs typeface="+mn-cs"/>
                </a:rPr>
                <a:t>(𝑁ú𝑚𝑒𝑟𝑜 𝑑𝑒 ℎ𝑜𝑚𝑏𝑟𝑒𝑠 𝑚𝑎𝑡𝑟𝑖𝑐𝑢𝑙𝑎𝑑𝑜𝑠 𝑒𝑛 𝑝𝑟𝑒𝑔𝑟𝑎𝑑𝑜 𝑢𝑛𝑖𝑣𝑒𝑟𝑠𝑖𝑡𝑎𝑟𝑖𝑜)/(𝑇𝑜𝑡𝑎𝑙 𝑑𝑒 ℎ𝑜𝑚𝑏𝑟𝑒𝑠 𝑒𝑛 𝑒𝑑𝑎𝑑 𝑑𝑒 𝑡𝑟𝑎𝑏𝑎𝑗𝑎𝑟)∗1.000</a:t>
              </a:r>
              <a:r>
                <a:rPr lang="es-CO" sz="900" b="0" i="0">
                  <a:solidFill>
                    <a:schemeClr val="tx1"/>
                  </a:solidFill>
                  <a:effectLst/>
                  <a:latin typeface="Cambria Math" panose="02040503050406030204" pitchFamily="18" charset="0"/>
                  <a:ea typeface="+mn-ea"/>
                  <a:cs typeface="+mn-cs"/>
                </a:rPr>
                <a:t>)</a:t>
              </a:r>
              <a:endParaRPr lang="es-CO" sz="900"/>
            </a:p>
          </xdr:txBody>
        </xdr:sp>
      </mc:Fallback>
    </mc:AlternateContent>
    <xdr:clientData/>
  </xdr:oneCellAnchor>
  <xdr:twoCellAnchor editAs="oneCell">
    <xdr:from>
      <xdr:col>0</xdr:col>
      <xdr:colOff>0</xdr:colOff>
      <xdr:row>64</xdr:row>
      <xdr:rowOff>43544</xdr:rowOff>
    </xdr:from>
    <xdr:to>
      <xdr:col>13</xdr:col>
      <xdr:colOff>0</xdr:colOff>
      <xdr:row>71</xdr:row>
      <xdr:rowOff>39593</xdr:rowOff>
    </xdr:to>
    <xdr:pic>
      <xdr:nvPicPr>
        <xdr:cNvPr id="4" name="Imagen 3">
          <a:extLst>
            <a:ext uri="{FF2B5EF4-FFF2-40B4-BE49-F238E27FC236}">
              <a16:creationId xmlns:a16="http://schemas.microsoft.com/office/drawing/2014/main" id="{55BB04FB-319C-414A-86DB-7A176BC8991E}"/>
            </a:ext>
          </a:extLst>
        </xdr:cNvPr>
        <xdr:cNvPicPr>
          <a:picLocks noChangeAspect="1"/>
        </xdr:cNvPicPr>
      </xdr:nvPicPr>
      <xdr:blipFill rotWithShape="1">
        <a:blip xmlns:r="http://schemas.openxmlformats.org/officeDocument/2006/relationships" r:embed="rId1"/>
        <a:srcRect r="1627"/>
        <a:stretch/>
      </xdr:blipFill>
      <xdr:spPr>
        <a:xfrm>
          <a:off x="0" y="14938830"/>
          <a:ext cx="13552714" cy="1266049"/>
        </a:xfrm>
        <a:prstGeom prst="rect">
          <a:avLst/>
        </a:prstGeom>
      </xdr:spPr>
    </xdr:pic>
    <xdr:clientData/>
  </xdr:twoCellAnchor>
  <xdr:twoCellAnchor>
    <xdr:from>
      <xdr:col>0</xdr:col>
      <xdr:colOff>0</xdr:colOff>
      <xdr:row>0</xdr:row>
      <xdr:rowOff>0</xdr:rowOff>
    </xdr:from>
    <xdr:to>
      <xdr:col>13</xdr:col>
      <xdr:colOff>299357</xdr:colOff>
      <xdr:row>13</xdr:row>
      <xdr:rowOff>40821</xdr:rowOff>
    </xdr:to>
    <xdr:grpSp>
      <xdr:nvGrpSpPr>
        <xdr:cNvPr id="5" name="Grupo 4">
          <a:extLst>
            <a:ext uri="{FF2B5EF4-FFF2-40B4-BE49-F238E27FC236}">
              <a16:creationId xmlns:a16="http://schemas.microsoft.com/office/drawing/2014/main" id="{65AA01F6-3318-4499-AA4E-499285EB0E21}"/>
            </a:ext>
          </a:extLst>
        </xdr:cNvPr>
        <xdr:cNvGrpSpPr/>
      </xdr:nvGrpSpPr>
      <xdr:grpSpPr>
        <a:xfrm>
          <a:off x="0" y="0"/>
          <a:ext cx="13848670" cy="2517321"/>
          <a:chOff x="0" y="0"/>
          <a:chExt cx="12845143" cy="2517321"/>
        </a:xfrm>
      </xdr:grpSpPr>
      <xdr:pic>
        <xdr:nvPicPr>
          <xdr:cNvPr id="6" name="Imagen 5">
            <a:extLst>
              <a:ext uri="{FF2B5EF4-FFF2-40B4-BE49-F238E27FC236}">
                <a16:creationId xmlns:a16="http://schemas.microsoft.com/office/drawing/2014/main" id="{AFAA1489-C422-AC3F-E294-D218743F26C5}"/>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7" name="CuadroTexto 6">
            <a:extLst>
              <a:ext uri="{FF2B5EF4-FFF2-40B4-BE49-F238E27FC236}">
                <a16:creationId xmlns:a16="http://schemas.microsoft.com/office/drawing/2014/main" id="{B62C09F6-2828-6C6C-B69A-94D602F26A90}"/>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drawings/drawing8.xml><?xml version="1.0" encoding="utf-8"?>
<xdr:wsDr xmlns:xdr="http://schemas.openxmlformats.org/drawingml/2006/spreadsheetDrawing" xmlns:a="http://schemas.openxmlformats.org/drawingml/2006/main">
  <xdr:oneCellAnchor>
    <xdr:from>
      <xdr:col>1</xdr:col>
      <xdr:colOff>568871</xdr:colOff>
      <xdr:row>18</xdr:row>
      <xdr:rowOff>22158</xdr:rowOff>
    </xdr:from>
    <xdr:ext cx="11094065" cy="523285"/>
    <mc:AlternateContent xmlns:mc="http://schemas.openxmlformats.org/markup-compatibility/2006" xmlns:a14="http://schemas.microsoft.com/office/drawing/2010/main">
      <mc:Choice Requires="a14">
        <xdr:sp macro="" textlink="">
          <xdr:nvSpPr>
            <xdr:cNvPr id="2" name="CuadroTexto 1">
              <a:extLst>
                <a:ext uri="{FF2B5EF4-FFF2-40B4-BE49-F238E27FC236}">
                  <a16:creationId xmlns:a16="http://schemas.microsoft.com/office/drawing/2014/main" id="{D0F59A18-C5FC-4ADE-9AD2-C25F0522FAF2}"/>
                </a:ext>
              </a:extLst>
            </xdr:cNvPr>
            <xdr:cNvSpPr txBox="1"/>
          </xdr:nvSpPr>
          <xdr:spPr>
            <a:xfrm>
              <a:off x="1740446" y="4946583"/>
              <a:ext cx="11094065" cy="52328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900" i="1">
                            <a:latin typeface="Cambria Math" panose="02040503050406030204" pitchFamily="18" charset="0"/>
                          </a:rPr>
                        </m:ctrlPr>
                      </m:fPr>
                      <m:num>
                        <m:f>
                          <m:fPr>
                            <m:ctrlPr>
                              <a:rPr lang="es-CO" sz="900" i="1">
                                <a:latin typeface="Cambria Math" panose="02040503050406030204" pitchFamily="18" charset="0"/>
                              </a:rPr>
                            </m:ctrlPr>
                          </m:fPr>
                          <m:num>
                            <m:r>
                              <a:rPr lang="es-CO" sz="900" i="1">
                                <a:latin typeface="Cambria Math" panose="02040503050406030204" pitchFamily="18" charset="0"/>
                              </a:rPr>
                              <m:t>𝑁</m:t>
                            </m:r>
                            <m:r>
                              <a:rPr lang="es-CO" sz="900" i="1">
                                <a:latin typeface="Cambria Math" panose="02040503050406030204" pitchFamily="18" charset="0"/>
                              </a:rPr>
                              <m:t>ú</m:t>
                            </m:r>
                            <m:r>
                              <a:rPr lang="es-CO" sz="900" i="1">
                                <a:latin typeface="Cambria Math" panose="02040503050406030204" pitchFamily="18" charset="0"/>
                              </a:rPr>
                              <m:t>𝑚𝑒𝑟𝑜</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𝑚𝑢𝑗𝑒𝑟𝑒𝑠</m:t>
                            </m:r>
                            <m:r>
                              <a:rPr lang="es-CO" sz="900" i="1">
                                <a:latin typeface="Cambria Math" panose="02040503050406030204" pitchFamily="18" charset="0"/>
                              </a:rPr>
                              <m:t> </m:t>
                            </m:r>
                            <m:r>
                              <a:rPr lang="es-CO" sz="900" i="1">
                                <a:latin typeface="Cambria Math" panose="02040503050406030204" pitchFamily="18" charset="0"/>
                              </a:rPr>
                              <m:t>𝑚𝑎𝑡𝑟𝑖𝑐𝑢𝑙𝑎𝑑𝑎𝑠</m:t>
                            </m:r>
                            <m:r>
                              <a:rPr lang="es-CO" sz="900" i="1">
                                <a:latin typeface="Cambria Math" panose="02040503050406030204" pitchFamily="18" charset="0"/>
                              </a:rPr>
                              <m:t> </m:t>
                            </m:r>
                            <m:r>
                              <a:rPr lang="es-CO" sz="900" i="1">
                                <a:latin typeface="Cambria Math" panose="02040503050406030204" pitchFamily="18" charset="0"/>
                              </a:rPr>
                              <m:t>𝑒𝑛</m:t>
                            </m:r>
                            <m:r>
                              <a:rPr lang="es-CO" sz="900" i="1">
                                <a:latin typeface="Cambria Math" panose="02040503050406030204" pitchFamily="18" charset="0"/>
                              </a:rPr>
                              <m:t> </m:t>
                            </m:r>
                            <m:r>
                              <a:rPr lang="es-ES" sz="900" b="0" i="1">
                                <a:latin typeface="Cambria Math" panose="02040503050406030204" pitchFamily="18" charset="0"/>
                              </a:rPr>
                              <m:t>𝑝𝑜𝑠𝑔𝑟𝑎𝑑𝑜</m:t>
                            </m:r>
                          </m:num>
                          <m:den>
                            <m:r>
                              <a:rPr lang="es-CO" sz="900" i="1">
                                <a:latin typeface="Cambria Math" panose="02040503050406030204" pitchFamily="18" charset="0"/>
                              </a:rPr>
                              <m:t>𝑇𝑜𝑡𝑎𝑙</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𝑚𝑢𝑗𝑒𝑟𝑒𝑠</m:t>
                            </m:r>
                            <m:r>
                              <a:rPr lang="es-CO" sz="900" i="1">
                                <a:latin typeface="Cambria Math" panose="02040503050406030204" pitchFamily="18" charset="0"/>
                              </a:rPr>
                              <m:t> </m:t>
                            </m:r>
                            <m:r>
                              <a:rPr lang="es-ES" sz="900" b="0" i="1">
                                <a:latin typeface="Cambria Math" panose="02040503050406030204" pitchFamily="18" charset="0"/>
                              </a:rPr>
                              <m:t>𝑒𝑛</m:t>
                            </m:r>
                            <m:r>
                              <a:rPr lang="es-ES" sz="900" b="0" i="1">
                                <a:latin typeface="Cambria Math" panose="02040503050406030204" pitchFamily="18" charset="0"/>
                              </a:rPr>
                              <m:t> </m:t>
                            </m:r>
                            <m:r>
                              <a:rPr lang="es-ES" sz="900" b="0" i="1">
                                <a:latin typeface="Cambria Math" panose="02040503050406030204" pitchFamily="18" charset="0"/>
                              </a:rPr>
                              <m:t>𝑒𝑑𝑎𝑑</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𝑡𝑟𝑎𝑏𝑎𝑗𝑎𝑟</m:t>
                            </m:r>
                          </m:den>
                        </m:f>
                        <m:r>
                          <a:rPr lang="es-ES" sz="900" b="0" i="1">
                            <a:latin typeface="Cambria Math" panose="02040503050406030204" pitchFamily="18" charset="0"/>
                          </a:rPr>
                          <m:t>∗1.000−</m:t>
                        </m:r>
                        <m:f>
                          <m:fPr>
                            <m:ctrlPr>
                              <a:rPr lang="es-ES" sz="900" b="0" i="1">
                                <a:latin typeface="Cambria Math" panose="02040503050406030204" pitchFamily="18" charset="0"/>
                              </a:rPr>
                            </m:ctrlPr>
                          </m:fPr>
                          <m:num>
                            <m:r>
                              <a:rPr lang="es-ES" sz="900" b="0" i="1">
                                <a:latin typeface="Cambria Math" panose="02040503050406030204" pitchFamily="18" charset="0"/>
                              </a:rPr>
                              <m:t>𝑁</m:t>
                            </m:r>
                            <m:r>
                              <a:rPr lang="es-ES" sz="900" b="0" i="1">
                                <a:latin typeface="Cambria Math" panose="02040503050406030204" pitchFamily="18" charset="0"/>
                              </a:rPr>
                              <m:t>ú</m:t>
                            </m:r>
                            <m:r>
                              <a:rPr lang="es-ES" sz="900" b="0" i="1">
                                <a:latin typeface="Cambria Math" panose="02040503050406030204" pitchFamily="18" charset="0"/>
                              </a:rPr>
                              <m:t>𝑚𝑒𝑟𝑜</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r>
                              <a:rPr lang="es-ES" sz="900" b="0" i="1">
                                <a:latin typeface="Cambria Math" panose="02040503050406030204" pitchFamily="18" charset="0"/>
                              </a:rPr>
                              <m:t> </m:t>
                            </m:r>
                            <m:r>
                              <a:rPr lang="es-ES" sz="900" b="0" i="1">
                                <a:latin typeface="Cambria Math" panose="02040503050406030204" pitchFamily="18" charset="0"/>
                              </a:rPr>
                              <m:t>𝑚𝑎𝑡𝑟𝑖𝑐𝑢𝑙𝑎𝑑𝑜𝑠</m:t>
                            </m:r>
                            <m:r>
                              <a:rPr lang="es-ES" sz="900" b="0" i="1">
                                <a:latin typeface="Cambria Math" panose="02040503050406030204" pitchFamily="18" charset="0"/>
                              </a:rPr>
                              <m:t> </m:t>
                            </m:r>
                            <m:r>
                              <a:rPr lang="es-ES" sz="900" b="0" i="1">
                                <a:latin typeface="Cambria Math" panose="02040503050406030204" pitchFamily="18" charset="0"/>
                              </a:rPr>
                              <m:t>𝑒𝑛</m:t>
                            </m:r>
                            <m:r>
                              <a:rPr lang="es-ES" sz="900" b="0" i="1">
                                <a:latin typeface="Cambria Math" panose="02040503050406030204" pitchFamily="18" charset="0"/>
                              </a:rPr>
                              <m:t> </m:t>
                            </m:r>
                            <m:r>
                              <a:rPr lang="es-ES" sz="900" b="0" i="1">
                                <a:latin typeface="Cambria Math" panose="02040503050406030204" pitchFamily="18" charset="0"/>
                              </a:rPr>
                              <m:t>𝑝𝑜𝑠𝑔𝑟𝑎𝑑𝑜</m:t>
                            </m:r>
                          </m:num>
                          <m:den>
                            <m:r>
                              <a:rPr lang="es-ES" sz="900" b="0" i="1">
                                <a:latin typeface="Cambria Math" panose="02040503050406030204" pitchFamily="18" charset="0"/>
                              </a:rPr>
                              <m:t>𝑇𝑜𝑡𝑎𝑙</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r>
                              <a:rPr lang="es-ES" sz="900" b="0" i="1">
                                <a:latin typeface="Cambria Math" panose="02040503050406030204" pitchFamily="18" charset="0"/>
                              </a:rPr>
                              <m:t> </m:t>
                            </m:r>
                            <m:r>
                              <a:rPr lang="es-ES" sz="900" b="0" i="1">
                                <a:latin typeface="Cambria Math" panose="02040503050406030204" pitchFamily="18" charset="0"/>
                              </a:rPr>
                              <m:t>𝑒𝑛</m:t>
                            </m:r>
                            <m:r>
                              <a:rPr lang="es-ES" sz="900" b="0" i="1">
                                <a:latin typeface="Cambria Math" panose="02040503050406030204" pitchFamily="18" charset="0"/>
                              </a:rPr>
                              <m:t> </m:t>
                            </m:r>
                            <m:r>
                              <a:rPr lang="es-ES" sz="900" b="0" i="1">
                                <a:latin typeface="Cambria Math" panose="02040503050406030204" pitchFamily="18" charset="0"/>
                              </a:rPr>
                              <m:t>𝑒𝑑𝑎𝑑</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𝑡𝑟𝑎𝑏𝑎𝑗𝑎𝑟</m:t>
                            </m:r>
                          </m:den>
                        </m:f>
                        <m:r>
                          <a:rPr lang="es-ES" sz="900" b="0" i="1">
                            <a:latin typeface="Cambria Math" panose="02040503050406030204" pitchFamily="18" charset="0"/>
                          </a:rPr>
                          <m:t>∗1.000</m:t>
                        </m:r>
                      </m:num>
                      <m:den>
                        <m:r>
                          <a:rPr lang="es-CO" sz="900" i="1">
                            <a:latin typeface="Cambria Math" panose="02040503050406030204" pitchFamily="18" charset="0"/>
                          </a:rPr>
                          <m:t> </m:t>
                        </m:r>
                        <m:f>
                          <m:fPr>
                            <m:ctrlPr>
                              <a:rPr lang="es-ES" sz="900" b="0" i="1">
                                <a:solidFill>
                                  <a:schemeClr val="tx1"/>
                                </a:solidFill>
                                <a:effectLst/>
                                <a:latin typeface="Cambria Math" panose="02040503050406030204" pitchFamily="18" charset="0"/>
                                <a:ea typeface="+mn-ea"/>
                                <a:cs typeface="+mn-cs"/>
                              </a:rPr>
                            </m:ctrlPr>
                          </m:fPr>
                          <m:num>
                            <m:r>
                              <a:rPr lang="es-ES" sz="900" b="0" i="1">
                                <a:solidFill>
                                  <a:schemeClr val="tx1"/>
                                </a:solidFill>
                                <a:effectLst/>
                                <a:latin typeface="Cambria Math" panose="02040503050406030204" pitchFamily="18" charset="0"/>
                                <a:ea typeface="+mn-ea"/>
                                <a:cs typeface="+mn-cs"/>
                              </a:rPr>
                              <m:t>𝑁</m:t>
                            </m:r>
                            <m:r>
                              <a:rPr lang="es-ES" sz="900" b="0" i="1">
                                <a:solidFill>
                                  <a:schemeClr val="tx1"/>
                                </a:solidFill>
                                <a:effectLst/>
                                <a:latin typeface="Cambria Math" panose="02040503050406030204" pitchFamily="18" charset="0"/>
                                <a:ea typeface="+mn-ea"/>
                                <a:cs typeface="+mn-cs"/>
                              </a:rPr>
                              <m:t>ú</m:t>
                            </m:r>
                            <m:r>
                              <a:rPr lang="es-ES" sz="900" b="0" i="1">
                                <a:solidFill>
                                  <a:schemeClr val="tx1"/>
                                </a:solidFill>
                                <a:effectLst/>
                                <a:latin typeface="Cambria Math" panose="02040503050406030204" pitchFamily="18" charset="0"/>
                                <a:ea typeface="+mn-ea"/>
                                <a:cs typeface="+mn-cs"/>
                              </a:rPr>
                              <m:t>𝑚𝑒𝑟𝑜</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h𝑜𝑚𝑏𝑟𝑒𝑠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𝑚𝑎𝑡𝑟𝑖𝑐𝑢𝑙𝑎𝑑𝑜𝑠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𝑒𝑛</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𝑝𝑜𝑠𝑔𝑟𝑎𝑑𝑜</m:t>
                            </m:r>
                          </m:num>
                          <m:den>
                            <m:r>
                              <a:rPr lang="es-ES" sz="900" b="0" i="1">
                                <a:solidFill>
                                  <a:schemeClr val="tx1"/>
                                </a:solidFill>
                                <a:effectLst/>
                                <a:latin typeface="Cambria Math" panose="02040503050406030204" pitchFamily="18" charset="0"/>
                                <a:ea typeface="+mn-ea"/>
                                <a:cs typeface="+mn-cs"/>
                              </a:rPr>
                              <m:t>𝑇𝑜𝑡𝑎𝑙</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h𝑜𝑚𝑏𝑟𝑒𝑠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𝑒𝑛</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𝑒𝑑𝑎𝑑</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𝑡𝑟𝑎𝑏𝑎𝑗𝑎𝑟</m:t>
                            </m:r>
                          </m:den>
                        </m:f>
                        <m:r>
                          <a:rPr lang="es-ES" sz="900" b="0" i="1">
                            <a:solidFill>
                              <a:schemeClr val="tx1"/>
                            </a:solidFill>
                            <a:effectLst/>
                            <a:latin typeface="Cambria Math" panose="02040503050406030204" pitchFamily="18" charset="0"/>
                            <a:ea typeface="+mn-ea"/>
                            <a:cs typeface="+mn-cs"/>
                          </a:rPr>
                          <m:t>∗1.000</m:t>
                        </m:r>
                      </m:den>
                    </m:f>
                  </m:oMath>
                </m:oMathPara>
              </a14:m>
              <a:endParaRPr lang="es-CO" sz="900"/>
            </a:p>
          </xdr:txBody>
        </xdr:sp>
      </mc:Choice>
      <mc:Fallback xmlns="">
        <xdr:sp macro="" textlink="">
          <xdr:nvSpPr>
            <xdr:cNvPr id="2" name="CuadroTexto 1">
              <a:extLst>
                <a:ext uri="{FF2B5EF4-FFF2-40B4-BE49-F238E27FC236}">
                  <a16:creationId xmlns:a16="http://schemas.microsoft.com/office/drawing/2014/main" id="{D0F59A18-C5FC-4ADE-9AD2-C25F0522FAF2}"/>
                </a:ext>
              </a:extLst>
            </xdr:cNvPr>
            <xdr:cNvSpPr txBox="1"/>
          </xdr:nvSpPr>
          <xdr:spPr>
            <a:xfrm>
              <a:off x="1740446" y="4946583"/>
              <a:ext cx="11094065" cy="52328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900" i="0">
                  <a:latin typeface="Cambria Math" panose="02040503050406030204" pitchFamily="18" charset="0"/>
                </a:rPr>
                <a:t>((𝑁ú𝑚𝑒𝑟𝑜 𝑑𝑒 𝑚𝑢𝑗𝑒𝑟𝑒𝑠 𝑚𝑎𝑡𝑟𝑖𝑐𝑢𝑙𝑎𝑑𝑎𝑠 𝑒𝑛 </a:t>
              </a:r>
              <a:r>
                <a:rPr lang="es-ES" sz="900" b="0" i="0">
                  <a:latin typeface="Cambria Math" panose="02040503050406030204" pitchFamily="18" charset="0"/>
                </a:rPr>
                <a:t>𝑝𝑜𝑠𝑔𝑟𝑎𝑑𝑜</a:t>
              </a:r>
              <a:r>
                <a:rPr lang="es-CO" sz="900" b="0" i="0">
                  <a:latin typeface="Cambria Math" panose="02040503050406030204" pitchFamily="18" charset="0"/>
                </a:rPr>
                <a:t>)/(</a:t>
              </a:r>
              <a:r>
                <a:rPr lang="es-CO" sz="900" i="0">
                  <a:latin typeface="Cambria Math" panose="02040503050406030204" pitchFamily="18" charset="0"/>
                </a:rPr>
                <a:t>𝑇𝑜𝑡𝑎𝑙 𝑑𝑒 𝑚𝑢𝑗𝑒𝑟𝑒𝑠 </a:t>
              </a:r>
              <a:r>
                <a:rPr lang="es-ES" sz="900" b="0" i="0">
                  <a:latin typeface="Cambria Math" panose="02040503050406030204" pitchFamily="18" charset="0"/>
                </a:rPr>
                <a:t>𝑒𝑛 𝑒𝑑𝑎𝑑 𝑑𝑒 𝑡𝑟𝑎𝑏𝑎𝑗𝑎𝑟</a:t>
              </a:r>
              <a:r>
                <a:rPr lang="es-CO" sz="900" b="0" i="0">
                  <a:latin typeface="Cambria Math" panose="02040503050406030204" pitchFamily="18" charset="0"/>
                </a:rPr>
                <a:t>)</a:t>
              </a:r>
              <a:r>
                <a:rPr lang="es-ES" sz="900" b="0" i="0">
                  <a:latin typeface="Cambria Math" panose="02040503050406030204" pitchFamily="18" charset="0"/>
                </a:rPr>
                <a:t>∗1.000−(𝑁ú𝑚𝑒𝑟𝑜 𝑑𝑒 ℎ𝑜𝑚𝑏𝑟𝑒𝑠 𝑚𝑎𝑡𝑟𝑖𝑐𝑢𝑙𝑎𝑑𝑜𝑠 𝑒𝑛 𝑝𝑜𝑠𝑔𝑟𝑎𝑑𝑜)/(𝑇𝑜𝑡𝑎𝑙 𝑑𝑒 ℎ𝑜𝑚𝑏𝑟𝑒𝑠 𝑒𝑛 𝑒𝑑𝑎𝑑 𝑑𝑒 𝑡𝑟𝑎𝑏𝑎𝑗𝑎𝑟)∗1.000</a:t>
              </a:r>
              <a:r>
                <a:rPr lang="es-CO" sz="900" b="0" i="0">
                  <a:latin typeface="Cambria Math" panose="02040503050406030204" pitchFamily="18" charset="0"/>
                </a:rPr>
                <a:t>)/(</a:t>
              </a:r>
              <a:r>
                <a:rPr lang="es-CO" sz="900" i="0">
                  <a:latin typeface="Cambria Math" panose="02040503050406030204" pitchFamily="18" charset="0"/>
                </a:rPr>
                <a:t> </a:t>
              </a:r>
              <a:r>
                <a:rPr lang="es-ES" sz="900" b="0" i="0">
                  <a:solidFill>
                    <a:schemeClr val="tx1"/>
                  </a:solidFill>
                  <a:effectLst/>
                  <a:latin typeface="Cambria Math" panose="02040503050406030204" pitchFamily="18" charset="0"/>
                  <a:ea typeface="+mn-ea"/>
                  <a:cs typeface="+mn-cs"/>
                </a:rPr>
                <a:t>(𝑁ú𝑚𝑒𝑟𝑜 𝑑𝑒 ℎ𝑜𝑚𝑏𝑟𝑒𝑠 𝑚𝑎𝑡𝑟𝑖𝑐𝑢𝑙𝑎𝑑𝑜𝑠 𝑒𝑛 𝑝𝑜𝑠𝑔𝑟𝑎𝑑𝑜)/(𝑇𝑜𝑡𝑎𝑙 𝑑𝑒 ℎ𝑜𝑚𝑏𝑟𝑒𝑠 𝑒𝑛 𝑒𝑑𝑎𝑑 𝑑𝑒 𝑡𝑟𝑎𝑏𝑎𝑗𝑎𝑟)∗1.000</a:t>
              </a:r>
              <a:r>
                <a:rPr lang="es-CO" sz="900" b="0" i="0">
                  <a:solidFill>
                    <a:schemeClr val="tx1"/>
                  </a:solidFill>
                  <a:effectLst/>
                  <a:latin typeface="Cambria Math" panose="02040503050406030204" pitchFamily="18" charset="0"/>
                  <a:ea typeface="+mn-ea"/>
                  <a:cs typeface="+mn-cs"/>
                </a:rPr>
                <a:t>)</a:t>
              </a:r>
              <a:endParaRPr lang="es-CO" sz="900"/>
            </a:p>
          </xdr:txBody>
        </xdr:sp>
      </mc:Fallback>
    </mc:AlternateContent>
    <xdr:clientData/>
  </xdr:oneCellAnchor>
  <xdr:twoCellAnchor editAs="oneCell">
    <xdr:from>
      <xdr:col>0</xdr:col>
      <xdr:colOff>0</xdr:colOff>
      <xdr:row>64</xdr:row>
      <xdr:rowOff>32658</xdr:rowOff>
    </xdr:from>
    <xdr:to>
      <xdr:col>12</xdr:col>
      <xdr:colOff>706361</xdr:colOff>
      <xdr:row>71</xdr:row>
      <xdr:rowOff>28708</xdr:rowOff>
    </xdr:to>
    <xdr:pic>
      <xdr:nvPicPr>
        <xdr:cNvPr id="4" name="Imagen 3">
          <a:extLst>
            <a:ext uri="{FF2B5EF4-FFF2-40B4-BE49-F238E27FC236}">
              <a16:creationId xmlns:a16="http://schemas.microsoft.com/office/drawing/2014/main" id="{1A20C695-7D52-4625-96ED-C0A2BB77F269}"/>
            </a:ext>
          </a:extLst>
        </xdr:cNvPr>
        <xdr:cNvPicPr>
          <a:picLocks noChangeAspect="1"/>
        </xdr:cNvPicPr>
      </xdr:nvPicPr>
      <xdr:blipFill rotWithShape="1">
        <a:blip xmlns:r="http://schemas.openxmlformats.org/officeDocument/2006/relationships" r:embed="rId1"/>
        <a:srcRect r="1627"/>
        <a:stretch/>
      </xdr:blipFill>
      <xdr:spPr>
        <a:xfrm>
          <a:off x="0" y="15310758"/>
          <a:ext cx="13088861" cy="1329550"/>
        </a:xfrm>
        <a:prstGeom prst="rect">
          <a:avLst/>
        </a:prstGeom>
      </xdr:spPr>
    </xdr:pic>
    <xdr:clientData/>
  </xdr:twoCellAnchor>
  <xdr:twoCellAnchor>
    <xdr:from>
      <xdr:col>0</xdr:col>
      <xdr:colOff>0</xdr:colOff>
      <xdr:row>0</xdr:row>
      <xdr:rowOff>0</xdr:rowOff>
    </xdr:from>
    <xdr:to>
      <xdr:col>13</xdr:col>
      <xdr:colOff>299357</xdr:colOff>
      <xdr:row>13</xdr:row>
      <xdr:rowOff>40821</xdr:rowOff>
    </xdr:to>
    <xdr:grpSp>
      <xdr:nvGrpSpPr>
        <xdr:cNvPr id="5" name="Grupo 4">
          <a:extLst>
            <a:ext uri="{FF2B5EF4-FFF2-40B4-BE49-F238E27FC236}">
              <a16:creationId xmlns:a16="http://schemas.microsoft.com/office/drawing/2014/main" id="{6CAD3D88-7A79-49AE-B74E-A5B247634EA2}"/>
            </a:ext>
          </a:extLst>
        </xdr:cNvPr>
        <xdr:cNvGrpSpPr/>
      </xdr:nvGrpSpPr>
      <xdr:grpSpPr>
        <a:xfrm>
          <a:off x="0" y="0"/>
          <a:ext cx="13539107" cy="2517321"/>
          <a:chOff x="0" y="0"/>
          <a:chExt cx="12845143" cy="2517321"/>
        </a:xfrm>
      </xdr:grpSpPr>
      <xdr:pic>
        <xdr:nvPicPr>
          <xdr:cNvPr id="6" name="Imagen 5">
            <a:extLst>
              <a:ext uri="{FF2B5EF4-FFF2-40B4-BE49-F238E27FC236}">
                <a16:creationId xmlns:a16="http://schemas.microsoft.com/office/drawing/2014/main" id="{B0A1325E-1EE3-6451-CB37-200CFB83AC0C}"/>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7" name="CuadroTexto 6">
            <a:extLst>
              <a:ext uri="{FF2B5EF4-FFF2-40B4-BE49-F238E27FC236}">
                <a16:creationId xmlns:a16="http://schemas.microsoft.com/office/drawing/2014/main" id="{7E1B6E9E-04BE-443E-A2FC-C0E95D71749F}"/>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drawings/drawing9.xml><?xml version="1.0" encoding="utf-8"?>
<xdr:wsDr xmlns:xdr="http://schemas.openxmlformats.org/drawingml/2006/spreadsheetDrawing" xmlns:a="http://schemas.openxmlformats.org/drawingml/2006/main">
  <xdr:oneCellAnchor>
    <xdr:from>
      <xdr:col>1</xdr:col>
      <xdr:colOff>492672</xdr:colOff>
      <xdr:row>18</xdr:row>
      <xdr:rowOff>22159</xdr:rowOff>
    </xdr:from>
    <xdr:ext cx="11094065" cy="504112"/>
    <mc:AlternateContent xmlns:mc="http://schemas.openxmlformats.org/markup-compatibility/2006" xmlns:a14="http://schemas.microsoft.com/office/drawing/2010/main">
      <mc:Choice Requires="a14">
        <xdr:sp macro="" textlink="">
          <xdr:nvSpPr>
            <xdr:cNvPr id="2" name="CuadroTexto 1">
              <a:extLst>
                <a:ext uri="{FF2B5EF4-FFF2-40B4-BE49-F238E27FC236}">
                  <a16:creationId xmlns:a16="http://schemas.microsoft.com/office/drawing/2014/main" id="{DF5F8159-CAAE-481D-9604-4EA4CDD84F90}"/>
                </a:ext>
              </a:extLst>
            </xdr:cNvPr>
            <xdr:cNvSpPr txBox="1"/>
          </xdr:nvSpPr>
          <xdr:spPr>
            <a:xfrm>
              <a:off x="1721397" y="4946584"/>
              <a:ext cx="11094065" cy="50411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900" i="1">
                            <a:latin typeface="Cambria Math" panose="02040503050406030204" pitchFamily="18" charset="0"/>
                          </a:rPr>
                        </m:ctrlPr>
                      </m:fPr>
                      <m:num>
                        <m:f>
                          <m:fPr>
                            <m:ctrlPr>
                              <a:rPr lang="es-CO" sz="900" i="1">
                                <a:latin typeface="Cambria Math" panose="02040503050406030204" pitchFamily="18" charset="0"/>
                              </a:rPr>
                            </m:ctrlPr>
                          </m:fPr>
                          <m:num>
                            <m:r>
                              <a:rPr lang="es-CO" sz="900" i="1">
                                <a:latin typeface="Cambria Math" panose="02040503050406030204" pitchFamily="18" charset="0"/>
                              </a:rPr>
                              <m:t>𝑁</m:t>
                            </m:r>
                            <m:r>
                              <a:rPr lang="es-CO" sz="900" i="1">
                                <a:latin typeface="Cambria Math" panose="02040503050406030204" pitchFamily="18" charset="0"/>
                              </a:rPr>
                              <m:t>ú</m:t>
                            </m:r>
                            <m:r>
                              <a:rPr lang="es-CO" sz="900" i="1">
                                <a:latin typeface="Cambria Math" panose="02040503050406030204" pitchFamily="18" charset="0"/>
                              </a:rPr>
                              <m:t>𝑚𝑒𝑟𝑜</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𝑚𝑢𝑗𝑒𝑟𝑒𝑠</m:t>
                            </m:r>
                            <m:r>
                              <a:rPr lang="es-CO" sz="900" i="1">
                                <a:latin typeface="Cambria Math" panose="02040503050406030204" pitchFamily="18" charset="0"/>
                              </a:rPr>
                              <m:t> </m:t>
                            </m:r>
                            <m:r>
                              <a:rPr lang="es-ES" sz="900" b="0" i="1">
                                <a:latin typeface="Cambria Math" panose="02040503050406030204" pitchFamily="18" charset="0"/>
                              </a:rPr>
                              <m:t>𝑑𝑒𝑠𝑒𝑟𝑡𝑜𝑟𝑎𝑠</m:t>
                            </m:r>
                            <m:r>
                              <a:rPr lang="es-ES" sz="900" b="0" i="1">
                                <a:latin typeface="Cambria Math" panose="02040503050406030204" pitchFamily="18" charset="0"/>
                              </a:rPr>
                              <m:t> </m:t>
                            </m:r>
                            <m:r>
                              <a:rPr lang="es-ES" sz="900" b="0" i="1">
                                <a:latin typeface="Cambria Math" panose="02040503050406030204" pitchFamily="18" charset="0"/>
                              </a:rPr>
                              <m:t>𝑒𝑛</m:t>
                            </m:r>
                            <m:r>
                              <a:rPr lang="es-ES" sz="900" b="0" i="1">
                                <a:latin typeface="Cambria Math" panose="02040503050406030204" pitchFamily="18" charset="0"/>
                              </a:rPr>
                              <m:t> </m:t>
                            </m:r>
                            <m:r>
                              <a:rPr lang="es-ES" sz="900" b="0" i="1">
                                <a:latin typeface="Cambria Math" panose="02040503050406030204" pitchFamily="18" charset="0"/>
                              </a:rPr>
                              <m:t>𝑡𝑟𝑎𝑛𝑠𝑖𝑐𝑖</m:t>
                            </m:r>
                            <m:r>
                              <a:rPr lang="es-ES" sz="900" b="0" i="1">
                                <a:latin typeface="Cambria Math" panose="02040503050406030204" pitchFamily="18" charset="0"/>
                              </a:rPr>
                              <m:t>ó</m:t>
                            </m:r>
                            <m:r>
                              <a:rPr lang="es-ES" sz="900" b="0" i="1">
                                <a:latin typeface="Cambria Math" panose="02040503050406030204" pitchFamily="18" charset="0"/>
                              </a:rPr>
                              <m:t>𝑛</m:t>
                            </m:r>
                          </m:num>
                          <m:den>
                            <m:r>
                              <a:rPr lang="es-CO" sz="900" i="1">
                                <a:latin typeface="Cambria Math" panose="02040503050406030204" pitchFamily="18" charset="0"/>
                              </a:rPr>
                              <m:t>𝑇𝑜𝑡𝑎𝑙</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𝑚𝑢𝑗𝑒𝑟𝑒𝑠</m:t>
                            </m:r>
                            <m:r>
                              <a:rPr lang="es-CO" sz="900" i="1">
                                <a:latin typeface="Cambria Math" panose="02040503050406030204" pitchFamily="18" charset="0"/>
                              </a:rPr>
                              <m:t> </m:t>
                            </m:r>
                            <m:r>
                              <a:rPr lang="es-CO" sz="900" i="1">
                                <a:latin typeface="Cambria Math" panose="02040503050406030204" pitchFamily="18" charset="0"/>
                              </a:rPr>
                              <m:t>𝑒𝑛𝑡𝑟𝑒</m:t>
                            </m:r>
                            <m:r>
                              <a:rPr lang="es-CO" sz="900" i="1">
                                <a:latin typeface="Cambria Math" panose="02040503050406030204" pitchFamily="18" charset="0"/>
                              </a:rPr>
                              <m:t> </m:t>
                            </m:r>
                            <m:r>
                              <a:rPr lang="es-CO" sz="900" i="1">
                                <a:latin typeface="Cambria Math" panose="02040503050406030204" pitchFamily="18" charset="0"/>
                              </a:rPr>
                              <m:t>𝑙𝑜𝑠</m:t>
                            </m:r>
                            <m:r>
                              <a:rPr lang="es-CO" sz="900" i="1">
                                <a:latin typeface="Cambria Math" panose="02040503050406030204" pitchFamily="18" charset="0"/>
                              </a:rPr>
                              <m:t> 6−10 </m:t>
                            </m:r>
                            <m:r>
                              <a:rPr lang="es-CO" sz="900" i="1">
                                <a:latin typeface="Cambria Math" panose="02040503050406030204" pitchFamily="18" charset="0"/>
                              </a:rPr>
                              <m:t>𝑎</m:t>
                            </m:r>
                            <m:r>
                              <a:rPr lang="es-CO" sz="900" i="1">
                                <a:latin typeface="Cambria Math" panose="02040503050406030204" pitchFamily="18" charset="0"/>
                              </a:rPr>
                              <m:t>ñ</m:t>
                            </m:r>
                            <m:r>
                              <a:rPr lang="es-CO" sz="900" i="1">
                                <a:latin typeface="Cambria Math" panose="02040503050406030204" pitchFamily="18" charset="0"/>
                              </a:rPr>
                              <m:t>𝑜𝑠</m:t>
                            </m:r>
                          </m:den>
                        </m:f>
                        <m:r>
                          <a:rPr lang="es-ES" sz="900" b="0" i="1">
                            <a:latin typeface="Cambria Math" panose="02040503050406030204" pitchFamily="18" charset="0"/>
                          </a:rPr>
                          <m:t>∗1.000−</m:t>
                        </m:r>
                        <m:f>
                          <m:fPr>
                            <m:ctrlPr>
                              <a:rPr lang="es-ES" sz="900" b="0" i="1">
                                <a:latin typeface="Cambria Math" panose="02040503050406030204" pitchFamily="18" charset="0"/>
                              </a:rPr>
                            </m:ctrlPr>
                          </m:fPr>
                          <m:num>
                            <m:r>
                              <a:rPr lang="es-ES" sz="900" b="0" i="1">
                                <a:latin typeface="Cambria Math" panose="02040503050406030204" pitchFamily="18" charset="0"/>
                              </a:rPr>
                              <m:t>𝑁</m:t>
                            </m:r>
                            <m:r>
                              <a:rPr lang="es-ES" sz="900" b="0" i="1">
                                <a:latin typeface="Cambria Math" panose="02040503050406030204" pitchFamily="18" charset="0"/>
                              </a:rPr>
                              <m:t>ú</m:t>
                            </m:r>
                            <m:r>
                              <a:rPr lang="es-ES" sz="900" b="0" i="1">
                                <a:latin typeface="Cambria Math" panose="02040503050406030204" pitchFamily="18" charset="0"/>
                              </a:rPr>
                              <m:t>𝑚𝑒𝑟𝑜</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r>
                              <a:rPr lang="es-ES" sz="900" b="0" i="1">
                                <a:latin typeface="Cambria Math" panose="02040503050406030204" pitchFamily="18" charset="0"/>
                              </a:rPr>
                              <m:t> </m:t>
                            </m:r>
                            <m:r>
                              <a:rPr lang="es-ES" sz="900" b="0" i="1">
                                <a:latin typeface="Cambria Math" panose="02040503050406030204" pitchFamily="18" charset="0"/>
                              </a:rPr>
                              <m:t>𝑑𝑒𝑠𝑒𝑟𝑡𝑜𝑟𝑒𝑠</m:t>
                            </m:r>
                            <m:r>
                              <a:rPr lang="es-ES" sz="900" b="0" i="1">
                                <a:latin typeface="Cambria Math" panose="02040503050406030204" pitchFamily="18" charset="0"/>
                              </a:rPr>
                              <m:t> </m:t>
                            </m:r>
                            <m:r>
                              <a:rPr lang="es-ES" sz="900" b="0" i="1">
                                <a:latin typeface="Cambria Math" panose="02040503050406030204" pitchFamily="18" charset="0"/>
                              </a:rPr>
                              <m:t>𝑒𝑛</m:t>
                            </m:r>
                            <m:r>
                              <a:rPr lang="es-ES" sz="900" b="0" i="1">
                                <a:latin typeface="Cambria Math" panose="02040503050406030204" pitchFamily="18" charset="0"/>
                              </a:rPr>
                              <m:t> </m:t>
                            </m:r>
                            <m:r>
                              <a:rPr lang="es-ES" sz="900" b="0" i="1">
                                <a:latin typeface="Cambria Math" panose="02040503050406030204" pitchFamily="18" charset="0"/>
                              </a:rPr>
                              <m:t>𝑡𝑟𝑎𝑛𝑠𝑖𝑐𝑖</m:t>
                            </m:r>
                            <m:r>
                              <a:rPr lang="es-ES" sz="900" b="0" i="1">
                                <a:latin typeface="Cambria Math" panose="02040503050406030204" pitchFamily="18" charset="0"/>
                              </a:rPr>
                              <m:t>ó</m:t>
                            </m:r>
                            <m:r>
                              <a:rPr lang="es-ES" sz="900" b="0" i="1">
                                <a:latin typeface="Cambria Math" panose="02040503050406030204" pitchFamily="18" charset="0"/>
                              </a:rPr>
                              <m:t>𝑛</m:t>
                            </m:r>
                          </m:num>
                          <m:den>
                            <m:r>
                              <a:rPr lang="es-ES" sz="900" b="0" i="1">
                                <a:latin typeface="Cambria Math" panose="02040503050406030204" pitchFamily="18" charset="0"/>
                              </a:rPr>
                              <m:t>𝑇𝑜𝑡𝑎𝑙</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r>
                              <a:rPr lang="es-ES" sz="900" b="0" i="1">
                                <a:latin typeface="Cambria Math" panose="02040503050406030204" pitchFamily="18" charset="0"/>
                              </a:rPr>
                              <m:t> </m:t>
                            </m:r>
                            <m:r>
                              <a:rPr lang="es-ES" sz="900" b="0" i="1">
                                <a:latin typeface="Cambria Math" panose="02040503050406030204" pitchFamily="18" charset="0"/>
                              </a:rPr>
                              <m:t>𝑒𝑛𝑡𝑟𝑒</m:t>
                            </m:r>
                            <m:r>
                              <a:rPr lang="es-ES" sz="900" b="0" i="1">
                                <a:latin typeface="Cambria Math" panose="02040503050406030204" pitchFamily="18" charset="0"/>
                              </a:rPr>
                              <m:t> </m:t>
                            </m:r>
                            <m:r>
                              <a:rPr lang="es-ES" sz="900" b="0" i="1">
                                <a:latin typeface="Cambria Math" panose="02040503050406030204" pitchFamily="18" charset="0"/>
                              </a:rPr>
                              <m:t>𝑙𝑜𝑠</m:t>
                            </m:r>
                            <m:r>
                              <a:rPr lang="es-ES" sz="900" b="0" i="1">
                                <a:latin typeface="Cambria Math" panose="02040503050406030204" pitchFamily="18" charset="0"/>
                              </a:rPr>
                              <m:t> 6 −10 </m:t>
                            </m:r>
                            <m:r>
                              <a:rPr lang="es-ES" sz="900" b="0" i="1">
                                <a:latin typeface="Cambria Math" panose="02040503050406030204" pitchFamily="18" charset="0"/>
                              </a:rPr>
                              <m:t>𝑎</m:t>
                            </m:r>
                            <m:r>
                              <a:rPr lang="es-ES" sz="900" b="0" i="1">
                                <a:latin typeface="Cambria Math" panose="02040503050406030204" pitchFamily="18" charset="0"/>
                              </a:rPr>
                              <m:t>ñ</m:t>
                            </m:r>
                            <m:r>
                              <a:rPr lang="es-ES" sz="900" b="0" i="1">
                                <a:latin typeface="Cambria Math" panose="02040503050406030204" pitchFamily="18" charset="0"/>
                              </a:rPr>
                              <m:t>𝑜𝑠</m:t>
                            </m:r>
                          </m:den>
                        </m:f>
                        <m:r>
                          <a:rPr lang="es-ES" sz="900" b="0" i="1">
                            <a:latin typeface="Cambria Math" panose="02040503050406030204" pitchFamily="18" charset="0"/>
                          </a:rPr>
                          <m:t>∗1.000</m:t>
                        </m:r>
                      </m:num>
                      <m:den>
                        <m:r>
                          <a:rPr lang="es-CO" sz="900" i="1">
                            <a:latin typeface="Cambria Math" panose="02040503050406030204" pitchFamily="18" charset="0"/>
                          </a:rPr>
                          <m:t> </m:t>
                        </m:r>
                        <m:f>
                          <m:fPr>
                            <m:ctrlPr>
                              <a:rPr lang="es-ES" sz="900" b="0" i="1">
                                <a:solidFill>
                                  <a:schemeClr val="tx1"/>
                                </a:solidFill>
                                <a:effectLst/>
                                <a:latin typeface="Cambria Math" panose="02040503050406030204" pitchFamily="18" charset="0"/>
                                <a:ea typeface="+mn-ea"/>
                                <a:cs typeface="+mn-cs"/>
                              </a:rPr>
                            </m:ctrlPr>
                          </m:fPr>
                          <m:num>
                            <m:r>
                              <a:rPr lang="es-ES" sz="900" b="0" i="1">
                                <a:solidFill>
                                  <a:schemeClr val="tx1"/>
                                </a:solidFill>
                                <a:effectLst/>
                                <a:latin typeface="Cambria Math" panose="02040503050406030204" pitchFamily="18" charset="0"/>
                                <a:ea typeface="+mn-ea"/>
                                <a:cs typeface="+mn-cs"/>
                              </a:rPr>
                              <m:t>𝑁</m:t>
                            </m:r>
                            <m:r>
                              <a:rPr lang="es-ES" sz="900" b="0" i="1">
                                <a:solidFill>
                                  <a:schemeClr val="tx1"/>
                                </a:solidFill>
                                <a:effectLst/>
                                <a:latin typeface="Cambria Math" panose="02040503050406030204" pitchFamily="18" charset="0"/>
                                <a:ea typeface="+mn-ea"/>
                                <a:cs typeface="+mn-cs"/>
                              </a:rPr>
                              <m:t>ú</m:t>
                            </m:r>
                            <m:r>
                              <a:rPr lang="es-ES" sz="900" b="0" i="1">
                                <a:solidFill>
                                  <a:schemeClr val="tx1"/>
                                </a:solidFill>
                                <a:effectLst/>
                                <a:latin typeface="Cambria Math" panose="02040503050406030204" pitchFamily="18" charset="0"/>
                                <a:ea typeface="+mn-ea"/>
                                <a:cs typeface="+mn-cs"/>
                              </a:rPr>
                              <m:t>𝑚𝑒𝑟𝑜</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h𝑜𝑚𝑏𝑟𝑒𝑠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𝑑𝑒𝑠𝑒𝑟𝑡𝑜𝑟𝑒𝑠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𝑒𝑛</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𝑡𝑟𝑎𝑛𝑠𝑖𝑐𝑖</m:t>
                            </m:r>
                            <m:r>
                              <a:rPr lang="es-ES" sz="900" b="0" i="1">
                                <a:solidFill>
                                  <a:schemeClr val="tx1"/>
                                </a:solidFill>
                                <a:effectLst/>
                                <a:latin typeface="Cambria Math" panose="02040503050406030204" pitchFamily="18" charset="0"/>
                                <a:ea typeface="+mn-ea"/>
                                <a:cs typeface="+mn-cs"/>
                              </a:rPr>
                              <m:t>ó</m:t>
                            </m:r>
                            <m:r>
                              <a:rPr lang="es-ES" sz="900" b="0" i="1">
                                <a:solidFill>
                                  <a:schemeClr val="tx1"/>
                                </a:solidFill>
                                <a:effectLst/>
                                <a:latin typeface="Cambria Math" panose="02040503050406030204" pitchFamily="18" charset="0"/>
                                <a:ea typeface="+mn-ea"/>
                                <a:cs typeface="+mn-cs"/>
                              </a:rPr>
                              <m:t>𝑛</m:t>
                            </m:r>
                          </m:num>
                          <m:den>
                            <m:r>
                              <a:rPr lang="es-ES" sz="900" b="0" i="1">
                                <a:solidFill>
                                  <a:schemeClr val="tx1"/>
                                </a:solidFill>
                                <a:effectLst/>
                                <a:latin typeface="Cambria Math" panose="02040503050406030204" pitchFamily="18" charset="0"/>
                                <a:ea typeface="+mn-ea"/>
                                <a:cs typeface="+mn-cs"/>
                              </a:rPr>
                              <m:t>𝑇𝑜𝑡𝑎𝑙</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h𝑜𝑚𝑏𝑟𝑒𝑠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𝑒𝑛𝑡𝑟𝑒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𝑙𝑜𝑠</m:t>
                            </m:r>
                            <m:r>
                              <a:rPr lang="es-ES" sz="900" b="0" i="1">
                                <a:solidFill>
                                  <a:schemeClr val="tx1"/>
                                </a:solidFill>
                                <a:effectLst/>
                                <a:latin typeface="Cambria Math" panose="02040503050406030204" pitchFamily="18" charset="0"/>
                                <a:ea typeface="+mn-ea"/>
                                <a:cs typeface="+mn-cs"/>
                              </a:rPr>
                              <m:t> 6 −10 </m:t>
                            </m:r>
                            <m:r>
                              <a:rPr lang="es-ES" sz="900" b="0" i="1">
                                <a:solidFill>
                                  <a:schemeClr val="tx1"/>
                                </a:solidFill>
                                <a:effectLst/>
                                <a:latin typeface="Cambria Math" panose="02040503050406030204" pitchFamily="18" charset="0"/>
                                <a:ea typeface="+mn-ea"/>
                                <a:cs typeface="+mn-cs"/>
                              </a:rPr>
                              <m:t>𝑎</m:t>
                            </m:r>
                            <m:r>
                              <a:rPr lang="es-ES" sz="900" b="0" i="1">
                                <a:solidFill>
                                  <a:schemeClr val="tx1"/>
                                </a:solidFill>
                                <a:effectLst/>
                                <a:latin typeface="Cambria Math" panose="02040503050406030204" pitchFamily="18" charset="0"/>
                                <a:ea typeface="+mn-ea"/>
                                <a:cs typeface="+mn-cs"/>
                              </a:rPr>
                              <m:t>ñ</m:t>
                            </m:r>
                            <m:r>
                              <a:rPr lang="es-ES" sz="900" b="0" i="1">
                                <a:solidFill>
                                  <a:schemeClr val="tx1"/>
                                </a:solidFill>
                                <a:effectLst/>
                                <a:latin typeface="Cambria Math" panose="02040503050406030204" pitchFamily="18" charset="0"/>
                                <a:ea typeface="+mn-ea"/>
                                <a:cs typeface="+mn-cs"/>
                              </a:rPr>
                              <m:t>𝑜𝑠</m:t>
                            </m:r>
                          </m:den>
                        </m:f>
                        <m:r>
                          <a:rPr lang="es-ES" sz="900" b="0" i="1">
                            <a:solidFill>
                              <a:schemeClr val="tx1"/>
                            </a:solidFill>
                            <a:effectLst/>
                            <a:latin typeface="Cambria Math" panose="02040503050406030204" pitchFamily="18" charset="0"/>
                            <a:ea typeface="+mn-ea"/>
                            <a:cs typeface="+mn-cs"/>
                          </a:rPr>
                          <m:t>∗1.000</m:t>
                        </m:r>
                      </m:den>
                    </m:f>
                  </m:oMath>
                </m:oMathPara>
              </a14:m>
              <a:endParaRPr lang="es-CO" sz="900"/>
            </a:p>
          </xdr:txBody>
        </xdr:sp>
      </mc:Choice>
      <mc:Fallback xmlns="">
        <xdr:sp macro="" textlink="">
          <xdr:nvSpPr>
            <xdr:cNvPr id="2" name="CuadroTexto 1">
              <a:extLst>
                <a:ext uri="{FF2B5EF4-FFF2-40B4-BE49-F238E27FC236}">
                  <a16:creationId xmlns:a16="http://schemas.microsoft.com/office/drawing/2014/main" id="{DF5F8159-CAAE-481D-9604-4EA4CDD84F90}"/>
                </a:ext>
              </a:extLst>
            </xdr:cNvPr>
            <xdr:cNvSpPr txBox="1"/>
          </xdr:nvSpPr>
          <xdr:spPr>
            <a:xfrm>
              <a:off x="1721397" y="4946584"/>
              <a:ext cx="11094065" cy="50411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900" i="0">
                  <a:latin typeface="Cambria Math" panose="02040503050406030204" pitchFamily="18" charset="0"/>
                </a:rPr>
                <a:t>((𝑁ú𝑚𝑒𝑟𝑜 𝑑𝑒 𝑚𝑢𝑗𝑒𝑟𝑒𝑠 </a:t>
              </a:r>
              <a:r>
                <a:rPr lang="es-ES" sz="900" b="0" i="0">
                  <a:latin typeface="Cambria Math" panose="02040503050406030204" pitchFamily="18" charset="0"/>
                </a:rPr>
                <a:t>𝑑𝑒𝑠𝑒𝑟𝑡𝑜𝑟𝑎𝑠 𝑒𝑛 𝑡𝑟𝑎𝑛𝑠𝑖𝑐𝑖ó𝑛</a:t>
              </a:r>
              <a:r>
                <a:rPr lang="es-CO" sz="900" b="0" i="0">
                  <a:latin typeface="Cambria Math" panose="02040503050406030204" pitchFamily="18" charset="0"/>
                </a:rPr>
                <a:t>)/(</a:t>
              </a:r>
              <a:r>
                <a:rPr lang="es-CO" sz="900" i="0">
                  <a:latin typeface="Cambria Math" panose="02040503050406030204" pitchFamily="18" charset="0"/>
                </a:rPr>
                <a:t>𝑇𝑜𝑡𝑎𝑙 𝑑𝑒 𝑚𝑢𝑗𝑒𝑟𝑒𝑠 𝑒𝑛𝑡𝑟𝑒 𝑙𝑜𝑠 6−10 𝑎ñ𝑜𝑠)</a:t>
              </a:r>
              <a:r>
                <a:rPr lang="es-ES" sz="900" b="0" i="0">
                  <a:latin typeface="Cambria Math" panose="02040503050406030204" pitchFamily="18" charset="0"/>
                </a:rPr>
                <a:t>∗1.000−(𝑁ú𝑚𝑒𝑟𝑜 𝑑𝑒 ℎ𝑜𝑚𝑏𝑟𝑒𝑠 𝑑𝑒𝑠𝑒𝑟𝑡𝑜𝑟𝑒𝑠 𝑒𝑛 𝑡𝑟𝑎𝑛𝑠𝑖𝑐𝑖ó𝑛)/(𝑇𝑜𝑡𝑎𝑙 𝑑𝑒 ℎ𝑜𝑚𝑏𝑟𝑒𝑠 𝑒𝑛𝑡𝑟𝑒 𝑙𝑜𝑠 6 −10 𝑎ñ𝑜𝑠)∗1.000</a:t>
              </a:r>
              <a:r>
                <a:rPr lang="es-CO" sz="900" b="0" i="0">
                  <a:latin typeface="Cambria Math" panose="02040503050406030204" pitchFamily="18" charset="0"/>
                </a:rPr>
                <a:t>)/(</a:t>
              </a:r>
              <a:r>
                <a:rPr lang="es-CO" sz="900" i="0">
                  <a:latin typeface="Cambria Math" panose="02040503050406030204" pitchFamily="18" charset="0"/>
                </a:rPr>
                <a:t> </a:t>
              </a:r>
              <a:r>
                <a:rPr lang="es-ES" sz="900" b="0" i="0">
                  <a:solidFill>
                    <a:schemeClr val="tx1"/>
                  </a:solidFill>
                  <a:effectLst/>
                  <a:latin typeface="Cambria Math" panose="02040503050406030204" pitchFamily="18" charset="0"/>
                  <a:ea typeface="+mn-ea"/>
                  <a:cs typeface="+mn-cs"/>
                </a:rPr>
                <a:t>(𝑁ú𝑚𝑒𝑟𝑜 𝑑𝑒 ℎ𝑜𝑚𝑏𝑟𝑒𝑠 𝑑𝑒𝑠𝑒𝑟𝑡𝑜𝑟𝑒𝑠 𝑒𝑛 𝑡𝑟𝑎𝑛𝑠𝑖𝑐𝑖ó𝑛)/(𝑇𝑜𝑡𝑎𝑙 𝑑𝑒 ℎ𝑜𝑚𝑏𝑟𝑒𝑠 𝑒𝑛𝑡𝑟𝑒 𝑙𝑜𝑠 6 −10 𝑎ñ𝑜𝑠)∗1.000</a:t>
              </a:r>
              <a:r>
                <a:rPr lang="es-CO" sz="900" b="0" i="0">
                  <a:solidFill>
                    <a:schemeClr val="tx1"/>
                  </a:solidFill>
                  <a:effectLst/>
                  <a:latin typeface="Cambria Math" panose="02040503050406030204" pitchFamily="18" charset="0"/>
                  <a:ea typeface="+mn-ea"/>
                  <a:cs typeface="+mn-cs"/>
                </a:rPr>
                <a:t>)</a:t>
              </a:r>
              <a:endParaRPr lang="es-CO" sz="900"/>
            </a:p>
          </xdr:txBody>
        </xdr:sp>
      </mc:Fallback>
    </mc:AlternateContent>
    <xdr:clientData/>
  </xdr:oneCellAnchor>
  <xdr:twoCellAnchor editAs="oneCell">
    <xdr:from>
      <xdr:col>0</xdr:col>
      <xdr:colOff>0</xdr:colOff>
      <xdr:row>64</xdr:row>
      <xdr:rowOff>27213</xdr:rowOff>
    </xdr:from>
    <xdr:to>
      <xdr:col>13</xdr:col>
      <xdr:colOff>9070</xdr:colOff>
      <xdr:row>71</xdr:row>
      <xdr:rowOff>16005</xdr:rowOff>
    </xdr:to>
    <xdr:pic>
      <xdr:nvPicPr>
        <xdr:cNvPr id="4" name="Imagen 3">
          <a:extLst>
            <a:ext uri="{FF2B5EF4-FFF2-40B4-BE49-F238E27FC236}">
              <a16:creationId xmlns:a16="http://schemas.microsoft.com/office/drawing/2014/main" id="{A2723E63-C5F6-474E-8B83-0D647F15F1AC}"/>
            </a:ext>
          </a:extLst>
        </xdr:cNvPr>
        <xdr:cNvPicPr>
          <a:picLocks noChangeAspect="1"/>
        </xdr:cNvPicPr>
      </xdr:nvPicPr>
      <xdr:blipFill rotWithShape="1">
        <a:blip xmlns:r="http://schemas.openxmlformats.org/officeDocument/2006/relationships" r:embed="rId1"/>
        <a:srcRect r="1627"/>
        <a:stretch/>
      </xdr:blipFill>
      <xdr:spPr>
        <a:xfrm>
          <a:off x="0" y="15305313"/>
          <a:ext cx="13258345" cy="1322292"/>
        </a:xfrm>
        <a:prstGeom prst="rect">
          <a:avLst/>
        </a:prstGeom>
      </xdr:spPr>
    </xdr:pic>
    <xdr:clientData/>
  </xdr:twoCellAnchor>
  <xdr:twoCellAnchor>
    <xdr:from>
      <xdr:col>0</xdr:col>
      <xdr:colOff>0</xdr:colOff>
      <xdr:row>0</xdr:row>
      <xdr:rowOff>0</xdr:rowOff>
    </xdr:from>
    <xdr:to>
      <xdr:col>13</xdr:col>
      <xdr:colOff>299357</xdr:colOff>
      <xdr:row>13</xdr:row>
      <xdr:rowOff>40821</xdr:rowOff>
    </xdr:to>
    <xdr:grpSp>
      <xdr:nvGrpSpPr>
        <xdr:cNvPr id="5" name="Grupo 4">
          <a:extLst>
            <a:ext uri="{FF2B5EF4-FFF2-40B4-BE49-F238E27FC236}">
              <a16:creationId xmlns:a16="http://schemas.microsoft.com/office/drawing/2014/main" id="{9B403AED-6C92-409E-BBA8-16C5CAA8F00B}"/>
            </a:ext>
          </a:extLst>
        </xdr:cNvPr>
        <xdr:cNvGrpSpPr/>
      </xdr:nvGrpSpPr>
      <xdr:grpSpPr>
        <a:xfrm>
          <a:off x="0" y="0"/>
          <a:ext cx="13598638" cy="2517321"/>
          <a:chOff x="0" y="0"/>
          <a:chExt cx="12845143" cy="2517321"/>
        </a:xfrm>
      </xdr:grpSpPr>
      <xdr:pic>
        <xdr:nvPicPr>
          <xdr:cNvPr id="6" name="Imagen 5">
            <a:extLst>
              <a:ext uri="{FF2B5EF4-FFF2-40B4-BE49-F238E27FC236}">
                <a16:creationId xmlns:a16="http://schemas.microsoft.com/office/drawing/2014/main" id="{79E57505-3AE0-3C19-8CED-DCF2DF500819}"/>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7" name="CuadroTexto 6">
            <a:extLst>
              <a:ext uri="{FF2B5EF4-FFF2-40B4-BE49-F238E27FC236}">
                <a16:creationId xmlns:a16="http://schemas.microsoft.com/office/drawing/2014/main" id="{50ECFF72-517C-E205-E231-AA2FC926D48C}"/>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4.bin"/></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303E6A-A679-4CF1-8023-DCE114528FD2}">
  <dimension ref="A1:H1008"/>
  <sheetViews>
    <sheetView tabSelected="1" zoomScale="70" zoomScaleNormal="70" workbookViewId="0"/>
  </sheetViews>
  <sheetFormatPr baseColWidth="10" defaultColWidth="13" defaultRowHeight="15" customHeight="1" x14ac:dyDescent="0.25"/>
  <cols>
    <col min="1" max="1" width="9" style="14" bestFit="1" customWidth="1"/>
    <col min="2" max="2" width="8.375" style="14" bestFit="1" customWidth="1"/>
    <col min="3" max="3" width="12.625" style="14" bestFit="1" customWidth="1"/>
    <col min="4" max="4" width="22.125" style="14" customWidth="1"/>
    <col min="5" max="5" width="14.125" style="14" bestFit="1" customWidth="1"/>
    <col min="6" max="6" width="44.125" style="14" bestFit="1" customWidth="1"/>
    <col min="7" max="7" width="14.875" style="14" bestFit="1" customWidth="1"/>
    <col min="8" max="8" width="10.875" style="14" bestFit="1" customWidth="1"/>
    <col min="9" max="30" width="9.625" style="14" customWidth="1"/>
    <col min="31" max="16384" width="13" style="14"/>
  </cols>
  <sheetData>
    <row r="1" spans="1:8" ht="14.25" customHeight="1" x14ac:dyDescent="0.25">
      <c r="A1" s="11" t="s">
        <v>0</v>
      </c>
      <c r="B1" s="11" t="s">
        <v>1</v>
      </c>
      <c r="C1" s="12" t="s">
        <v>2</v>
      </c>
      <c r="D1" s="12" t="s">
        <v>3</v>
      </c>
      <c r="E1" s="13" t="s">
        <v>4</v>
      </c>
      <c r="F1" s="13" t="s">
        <v>5</v>
      </c>
      <c r="G1" s="13" t="s">
        <v>6</v>
      </c>
      <c r="H1" s="12" t="s">
        <v>7</v>
      </c>
    </row>
    <row r="2" spans="1:8" ht="14.25" customHeight="1" x14ac:dyDescent="0.25">
      <c r="A2" s="15" t="s">
        <v>8</v>
      </c>
      <c r="B2" s="16" t="s">
        <v>9</v>
      </c>
      <c r="C2" s="17" t="s">
        <v>10</v>
      </c>
      <c r="D2" s="17" t="s">
        <v>11</v>
      </c>
      <c r="E2" s="17" t="s">
        <v>12</v>
      </c>
      <c r="F2" s="17" t="s">
        <v>13</v>
      </c>
      <c r="G2" s="17" t="s">
        <v>14</v>
      </c>
      <c r="H2" s="17" t="s">
        <v>15</v>
      </c>
    </row>
    <row r="3" spans="1:8" ht="14.25" customHeight="1" x14ac:dyDescent="0.25">
      <c r="A3" s="15" t="s">
        <v>8</v>
      </c>
      <c r="B3" s="16" t="s">
        <v>9</v>
      </c>
      <c r="C3" s="17" t="s">
        <v>10</v>
      </c>
      <c r="D3" s="17" t="s">
        <v>11</v>
      </c>
      <c r="E3" s="17" t="s">
        <v>16</v>
      </c>
      <c r="F3" s="17" t="s">
        <v>17</v>
      </c>
      <c r="G3" s="17" t="s">
        <v>14</v>
      </c>
      <c r="H3" s="17" t="s">
        <v>15</v>
      </c>
    </row>
    <row r="4" spans="1:8" ht="14.25" customHeight="1" x14ac:dyDescent="0.25">
      <c r="A4" s="15" t="s">
        <v>8</v>
      </c>
      <c r="B4" s="16" t="s">
        <v>9</v>
      </c>
      <c r="C4" s="17" t="s">
        <v>10</v>
      </c>
      <c r="D4" s="17" t="s">
        <v>11</v>
      </c>
      <c r="E4" s="17" t="s">
        <v>18</v>
      </c>
      <c r="F4" s="17" t="s">
        <v>19</v>
      </c>
      <c r="G4" s="17" t="s">
        <v>14</v>
      </c>
      <c r="H4" s="17" t="s">
        <v>15</v>
      </c>
    </row>
    <row r="5" spans="1:8" ht="14.25" customHeight="1" x14ac:dyDescent="0.25">
      <c r="A5" s="15" t="s">
        <v>8</v>
      </c>
      <c r="B5" s="16" t="s">
        <v>9</v>
      </c>
      <c r="C5" s="17" t="s">
        <v>10</v>
      </c>
      <c r="D5" s="17" t="s">
        <v>11</v>
      </c>
      <c r="E5" s="17" t="s">
        <v>20</v>
      </c>
      <c r="F5" s="17" t="s">
        <v>21</v>
      </c>
      <c r="G5" s="17" t="s">
        <v>14</v>
      </c>
      <c r="H5" s="17" t="s">
        <v>15</v>
      </c>
    </row>
    <row r="6" spans="1:8" ht="14.25" customHeight="1" x14ac:dyDescent="0.25">
      <c r="A6" s="15" t="s">
        <v>8</v>
      </c>
      <c r="B6" s="16" t="s">
        <v>9</v>
      </c>
      <c r="C6" s="17" t="s">
        <v>10</v>
      </c>
      <c r="D6" s="17" t="s">
        <v>11</v>
      </c>
      <c r="E6" s="17" t="s">
        <v>22</v>
      </c>
      <c r="F6" s="17" t="s">
        <v>23</v>
      </c>
      <c r="G6" s="17" t="s">
        <v>14</v>
      </c>
      <c r="H6" s="17" t="s">
        <v>15</v>
      </c>
    </row>
    <row r="7" spans="1:8" ht="14.25" customHeight="1" x14ac:dyDescent="0.25">
      <c r="A7" s="15" t="s">
        <v>8</v>
      </c>
      <c r="B7" s="16" t="s">
        <v>9</v>
      </c>
      <c r="C7" s="17" t="s">
        <v>10</v>
      </c>
      <c r="D7" s="17" t="s">
        <v>11</v>
      </c>
      <c r="E7" s="17" t="s">
        <v>24</v>
      </c>
      <c r="F7" s="18" t="s">
        <v>25</v>
      </c>
      <c r="G7" s="17" t="s">
        <v>14</v>
      </c>
      <c r="H7" s="17" t="s">
        <v>15</v>
      </c>
    </row>
    <row r="8" spans="1:8" ht="14.25" customHeight="1" x14ac:dyDescent="0.25">
      <c r="A8" s="15" t="s">
        <v>8</v>
      </c>
      <c r="B8" s="16" t="s">
        <v>9</v>
      </c>
      <c r="C8" s="17" t="s">
        <v>10</v>
      </c>
      <c r="D8" s="17" t="s">
        <v>11</v>
      </c>
      <c r="E8" s="17" t="s">
        <v>26</v>
      </c>
      <c r="F8" s="18" t="s">
        <v>27</v>
      </c>
      <c r="G8" s="17" t="s">
        <v>14</v>
      </c>
      <c r="H8" s="17" t="s">
        <v>15</v>
      </c>
    </row>
    <row r="9" spans="1:8" ht="14.25" customHeight="1" x14ac:dyDescent="0.25">
      <c r="A9" s="15" t="s">
        <v>8</v>
      </c>
      <c r="B9" s="16" t="s">
        <v>9</v>
      </c>
      <c r="C9" s="17" t="s">
        <v>10</v>
      </c>
      <c r="D9" s="19" t="s">
        <v>11</v>
      </c>
      <c r="E9" s="17" t="s">
        <v>28</v>
      </c>
      <c r="F9" s="20" t="s">
        <v>29</v>
      </c>
      <c r="G9" s="19" t="s">
        <v>14</v>
      </c>
      <c r="H9" s="17" t="s">
        <v>15</v>
      </c>
    </row>
    <row r="10" spans="1:8" ht="14.25" customHeight="1" x14ac:dyDescent="0.25">
      <c r="A10" s="15" t="s">
        <v>8</v>
      </c>
      <c r="B10" s="16" t="s">
        <v>9</v>
      </c>
      <c r="C10" s="17" t="s">
        <v>10</v>
      </c>
      <c r="D10" s="19" t="s">
        <v>11</v>
      </c>
      <c r="E10" s="17" t="s">
        <v>30</v>
      </c>
      <c r="F10" s="17" t="s">
        <v>31</v>
      </c>
      <c r="G10" s="17" t="s">
        <v>32</v>
      </c>
      <c r="H10" s="17" t="s">
        <v>15</v>
      </c>
    </row>
    <row r="11" spans="1:8" ht="14.25" customHeight="1" x14ac:dyDescent="0.25">
      <c r="A11" s="15" t="s">
        <v>8</v>
      </c>
      <c r="B11" s="16" t="s">
        <v>9</v>
      </c>
      <c r="C11" s="17" t="s">
        <v>10</v>
      </c>
      <c r="D11" s="19" t="s">
        <v>11</v>
      </c>
      <c r="E11" s="17" t="s">
        <v>33</v>
      </c>
      <c r="F11" s="17" t="s">
        <v>34</v>
      </c>
      <c r="G11" s="17" t="s">
        <v>32</v>
      </c>
      <c r="H11" s="17" t="s">
        <v>15</v>
      </c>
    </row>
    <row r="12" spans="1:8" ht="14.25" customHeight="1" x14ac:dyDescent="0.25">
      <c r="A12" s="15" t="s">
        <v>8</v>
      </c>
      <c r="B12" s="16" t="s">
        <v>9</v>
      </c>
      <c r="C12" s="17" t="s">
        <v>10</v>
      </c>
      <c r="D12" s="19" t="s">
        <v>11</v>
      </c>
      <c r="E12" s="17" t="s">
        <v>35</v>
      </c>
      <c r="F12" s="17" t="s">
        <v>36</v>
      </c>
      <c r="G12" s="17" t="s">
        <v>32</v>
      </c>
      <c r="H12" s="17" t="s">
        <v>15</v>
      </c>
    </row>
    <row r="13" spans="1:8" ht="14.25" customHeight="1" x14ac:dyDescent="0.25">
      <c r="A13" s="15" t="s">
        <v>8</v>
      </c>
      <c r="B13" s="16" t="s">
        <v>9</v>
      </c>
      <c r="C13" s="17" t="s">
        <v>10</v>
      </c>
      <c r="D13" s="19" t="s">
        <v>11</v>
      </c>
      <c r="E13" s="17" t="s">
        <v>37</v>
      </c>
      <c r="F13" s="17" t="s">
        <v>38</v>
      </c>
      <c r="G13" s="17" t="s">
        <v>32</v>
      </c>
      <c r="H13" s="17" t="s">
        <v>15</v>
      </c>
    </row>
    <row r="14" spans="1:8" x14ac:dyDescent="0.25">
      <c r="A14" s="15" t="s">
        <v>8</v>
      </c>
      <c r="B14" s="16" t="s">
        <v>9</v>
      </c>
      <c r="C14" s="19" t="s">
        <v>39</v>
      </c>
      <c r="D14" s="19" t="s">
        <v>40</v>
      </c>
      <c r="E14" s="19" t="s">
        <v>41</v>
      </c>
      <c r="F14" s="19" t="s">
        <v>42</v>
      </c>
      <c r="G14" s="19" t="s">
        <v>32</v>
      </c>
      <c r="H14" s="17" t="s">
        <v>15</v>
      </c>
    </row>
    <row r="15" spans="1:8" x14ac:dyDescent="0.25">
      <c r="A15" s="15" t="s">
        <v>8</v>
      </c>
      <c r="B15" s="16" t="s">
        <v>9</v>
      </c>
      <c r="C15" s="19" t="s">
        <v>39</v>
      </c>
      <c r="D15" s="17" t="s">
        <v>40</v>
      </c>
      <c r="E15" s="19" t="s">
        <v>43</v>
      </c>
      <c r="F15" s="17" t="s">
        <v>44</v>
      </c>
      <c r="G15" s="17" t="s">
        <v>32</v>
      </c>
      <c r="H15" s="17" t="s">
        <v>15</v>
      </c>
    </row>
    <row r="16" spans="1:8" ht="14.25" customHeight="1" x14ac:dyDescent="0.25">
      <c r="A16" s="15" t="s">
        <v>8</v>
      </c>
      <c r="B16" s="16" t="s">
        <v>9</v>
      </c>
      <c r="C16" s="19" t="s">
        <v>39</v>
      </c>
      <c r="D16" s="17" t="s">
        <v>40</v>
      </c>
      <c r="E16" s="19" t="s">
        <v>45</v>
      </c>
      <c r="F16" s="17" t="s">
        <v>46</v>
      </c>
      <c r="G16" s="17" t="s">
        <v>14</v>
      </c>
      <c r="H16" s="17" t="s">
        <v>15</v>
      </c>
    </row>
    <row r="17" spans="1:8" ht="14.25" customHeight="1" x14ac:dyDescent="0.25">
      <c r="A17" s="15" t="s">
        <v>8</v>
      </c>
      <c r="B17" s="16" t="s">
        <v>9</v>
      </c>
      <c r="C17" s="19" t="s">
        <v>39</v>
      </c>
      <c r="D17" s="17" t="s">
        <v>40</v>
      </c>
      <c r="E17" s="19" t="s">
        <v>47</v>
      </c>
      <c r="F17" s="17" t="s">
        <v>48</v>
      </c>
      <c r="G17" s="17" t="s">
        <v>14</v>
      </c>
      <c r="H17" s="17" t="s">
        <v>15</v>
      </c>
    </row>
    <row r="18" spans="1:8" ht="14.25" customHeight="1" x14ac:dyDescent="0.25">
      <c r="A18" s="15" t="s">
        <v>8</v>
      </c>
      <c r="B18" s="16" t="s">
        <v>9</v>
      </c>
      <c r="C18" s="19" t="s">
        <v>39</v>
      </c>
      <c r="D18" s="17" t="s">
        <v>40</v>
      </c>
      <c r="E18" s="19" t="s">
        <v>49</v>
      </c>
      <c r="F18" s="17" t="s">
        <v>50</v>
      </c>
      <c r="G18" s="17" t="s">
        <v>14</v>
      </c>
      <c r="H18" s="17" t="s">
        <v>15</v>
      </c>
    </row>
    <row r="19" spans="1:8" ht="14.25" customHeight="1" x14ac:dyDescent="0.25">
      <c r="A19" s="15" t="s">
        <v>8</v>
      </c>
      <c r="B19" s="16" t="s">
        <v>9</v>
      </c>
      <c r="C19" s="19" t="s">
        <v>39</v>
      </c>
      <c r="D19" s="17" t="s">
        <v>40</v>
      </c>
      <c r="E19" s="19" t="s">
        <v>51</v>
      </c>
      <c r="F19" s="17" t="s">
        <v>52</v>
      </c>
      <c r="G19" s="17" t="s">
        <v>14</v>
      </c>
      <c r="H19" s="17" t="s">
        <v>15</v>
      </c>
    </row>
    <row r="20" spans="1:8" ht="14.25" customHeight="1" x14ac:dyDescent="0.25">
      <c r="A20" s="15" t="s">
        <v>8</v>
      </c>
      <c r="B20" s="16" t="s">
        <v>9</v>
      </c>
      <c r="C20" s="19" t="s">
        <v>39</v>
      </c>
      <c r="D20" s="17" t="s">
        <v>40</v>
      </c>
      <c r="E20" s="19" t="s">
        <v>53</v>
      </c>
      <c r="F20" s="17" t="s">
        <v>54</v>
      </c>
      <c r="G20" s="17" t="s">
        <v>14</v>
      </c>
      <c r="H20" s="17" t="s">
        <v>15</v>
      </c>
    </row>
    <row r="21" spans="1:8" ht="14.25" customHeight="1" x14ac:dyDescent="0.25">
      <c r="A21" s="15" t="s">
        <v>8</v>
      </c>
      <c r="B21" s="16" t="s">
        <v>9</v>
      </c>
      <c r="C21" s="19" t="s">
        <v>39</v>
      </c>
      <c r="D21" s="17" t="s">
        <v>40</v>
      </c>
      <c r="E21" s="19" t="s">
        <v>55</v>
      </c>
      <c r="F21" s="17" t="s">
        <v>56</v>
      </c>
      <c r="G21" s="17" t="s">
        <v>14</v>
      </c>
      <c r="H21" s="17" t="s">
        <v>15</v>
      </c>
    </row>
    <row r="22" spans="1:8" ht="14.25" customHeight="1" x14ac:dyDescent="0.25">
      <c r="A22" s="15" t="s">
        <v>8</v>
      </c>
      <c r="B22" s="16" t="s">
        <v>9</v>
      </c>
      <c r="C22" s="17" t="s">
        <v>57</v>
      </c>
      <c r="D22" s="17" t="s">
        <v>58</v>
      </c>
      <c r="E22" s="17" t="s">
        <v>59</v>
      </c>
      <c r="F22" s="17" t="s">
        <v>60</v>
      </c>
      <c r="G22" s="17" t="s">
        <v>14</v>
      </c>
      <c r="H22" s="17" t="s">
        <v>15</v>
      </c>
    </row>
    <row r="23" spans="1:8" ht="14.25" customHeight="1" x14ac:dyDescent="0.25">
      <c r="A23" s="15" t="s">
        <v>8</v>
      </c>
      <c r="B23" s="16" t="s">
        <v>9</v>
      </c>
      <c r="C23" s="17" t="s">
        <v>57</v>
      </c>
      <c r="D23" s="17" t="s">
        <v>58</v>
      </c>
      <c r="E23" s="17" t="s">
        <v>61</v>
      </c>
      <c r="F23" s="17" t="s">
        <v>62</v>
      </c>
      <c r="G23" s="17" t="s">
        <v>14</v>
      </c>
      <c r="H23" s="17" t="s">
        <v>15</v>
      </c>
    </row>
    <row r="24" spans="1:8" ht="14.25" customHeight="1" x14ac:dyDescent="0.25"/>
    <row r="25" spans="1:8" ht="14.25" customHeight="1" x14ac:dyDescent="0.25"/>
    <row r="26" spans="1:8" ht="14.25" customHeight="1" x14ac:dyDescent="0.25"/>
    <row r="27" spans="1:8" ht="14.25" customHeight="1" x14ac:dyDescent="0.25"/>
    <row r="28" spans="1:8" ht="14.25" customHeight="1" x14ac:dyDescent="0.25"/>
    <row r="29" spans="1:8" ht="14.25" customHeight="1" x14ac:dyDescent="0.25">
      <c r="D29" s="21"/>
      <c r="E29" s="21"/>
    </row>
    <row r="30" spans="1:8" ht="14.25" customHeight="1" x14ac:dyDescent="0.25">
      <c r="D30" s="21"/>
      <c r="E30" s="21"/>
    </row>
    <row r="31" spans="1:8" ht="14.25" customHeight="1" x14ac:dyDescent="0.25"/>
    <row r="32" spans="1:8" ht="14.25" customHeight="1" x14ac:dyDescent="0.25"/>
    <row r="33" ht="14.25" customHeight="1" x14ac:dyDescent="0.25"/>
    <row r="34" ht="14.25" customHeight="1" x14ac:dyDescent="0.25"/>
    <row r="35" ht="14.25" customHeight="1" x14ac:dyDescent="0.25"/>
    <row r="36" ht="14.25" customHeight="1" x14ac:dyDescent="0.25"/>
    <row r="37" ht="14.25" customHeight="1" x14ac:dyDescent="0.25"/>
    <row r="38" ht="14.25" customHeight="1" x14ac:dyDescent="0.25"/>
    <row r="39" ht="14.25" customHeight="1" x14ac:dyDescent="0.25"/>
    <row r="40" ht="14.25" customHeight="1" x14ac:dyDescent="0.25"/>
    <row r="41" ht="14.25" customHeight="1" x14ac:dyDescent="0.25"/>
    <row r="42" ht="14.25" customHeight="1" x14ac:dyDescent="0.25"/>
    <row r="43" ht="14.25" customHeight="1" x14ac:dyDescent="0.25"/>
    <row r="44" ht="14.25" customHeight="1" x14ac:dyDescent="0.25"/>
    <row r="45" ht="14.25" customHeight="1" x14ac:dyDescent="0.25"/>
    <row r="46" ht="14.25" customHeight="1" x14ac:dyDescent="0.25"/>
    <row r="47" ht="14.25" customHeight="1" x14ac:dyDescent="0.25"/>
    <row r="48"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row r="206" ht="14.25" customHeight="1" x14ac:dyDescent="0.25"/>
    <row r="207" ht="14.25" customHeight="1" x14ac:dyDescent="0.25"/>
    <row r="208" ht="14.25" customHeight="1" x14ac:dyDescent="0.25"/>
    <row r="209" ht="14.25" customHeight="1" x14ac:dyDescent="0.25"/>
    <row r="210" ht="14.25" customHeight="1" x14ac:dyDescent="0.25"/>
    <row r="211" ht="14.25" customHeight="1" x14ac:dyDescent="0.25"/>
    <row r="212" ht="14.25" customHeight="1" x14ac:dyDescent="0.25"/>
    <row r="213" ht="14.25" customHeight="1" x14ac:dyDescent="0.25"/>
    <row r="214" ht="14.25" customHeight="1" x14ac:dyDescent="0.25"/>
    <row r="215" ht="14.25" customHeight="1" x14ac:dyDescent="0.25"/>
    <row r="216" ht="14.25" customHeight="1" x14ac:dyDescent="0.25"/>
    <row r="217" ht="14.25" customHeight="1" x14ac:dyDescent="0.25"/>
    <row r="218" ht="14.25" customHeight="1" x14ac:dyDescent="0.25"/>
    <row r="219" ht="14.25" customHeight="1" x14ac:dyDescent="0.25"/>
    <row r="220" ht="14.25" customHeight="1" x14ac:dyDescent="0.25"/>
    <row r="221" ht="14.25" customHeight="1" x14ac:dyDescent="0.25"/>
    <row r="222" ht="14.25" customHeight="1" x14ac:dyDescent="0.25"/>
    <row r="223" ht="14.25" customHeight="1" x14ac:dyDescent="0.25"/>
    <row r="224" ht="14.25" customHeight="1" x14ac:dyDescent="0.25"/>
    <row r="225" ht="14.25" customHeight="1" x14ac:dyDescent="0.25"/>
    <row r="226" ht="14.25" customHeight="1" x14ac:dyDescent="0.25"/>
    <row r="227" ht="14.25" customHeight="1" x14ac:dyDescent="0.25"/>
    <row r="228" ht="14.25" customHeight="1" x14ac:dyDescent="0.25"/>
    <row r="229" ht="14.25" customHeight="1" x14ac:dyDescent="0.25"/>
    <row r="230" ht="14.25" customHeight="1" x14ac:dyDescent="0.25"/>
    <row r="231" ht="14.25" customHeight="1" x14ac:dyDescent="0.25"/>
    <row r="232" ht="14.25" customHeight="1" x14ac:dyDescent="0.25"/>
    <row r="233" ht="14.25" customHeight="1" x14ac:dyDescent="0.25"/>
    <row r="234" ht="14.25" customHeight="1" x14ac:dyDescent="0.25"/>
    <row r="235" ht="14.25" customHeight="1" x14ac:dyDescent="0.25"/>
    <row r="236" ht="14.25" customHeight="1" x14ac:dyDescent="0.25"/>
    <row r="237" ht="14.25" customHeight="1" x14ac:dyDescent="0.25"/>
    <row r="238" ht="14.25" customHeight="1" x14ac:dyDescent="0.25"/>
    <row r="239" ht="14.25" customHeight="1" x14ac:dyDescent="0.25"/>
    <row r="240" ht="14.25" customHeight="1" x14ac:dyDescent="0.25"/>
    <row r="241" ht="14.25" customHeight="1" x14ac:dyDescent="0.25"/>
    <row r="242" ht="14.25" customHeight="1" x14ac:dyDescent="0.25"/>
    <row r="243" ht="14.25" customHeight="1" x14ac:dyDescent="0.25"/>
    <row r="244" ht="14.25" customHeight="1" x14ac:dyDescent="0.25"/>
    <row r="245" ht="14.25" customHeight="1" x14ac:dyDescent="0.25"/>
    <row r="246" ht="14.25" customHeight="1" x14ac:dyDescent="0.25"/>
    <row r="247" ht="14.25" customHeight="1" x14ac:dyDescent="0.25"/>
    <row r="248" ht="14.25" customHeight="1" x14ac:dyDescent="0.25"/>
    <row r="249" ht="14.25" customHeight="1" x14ac:dyDescent="0.25"/>
    <row r="250" ht="14.25" customHeight="1" x14ac:dyDescent="0.25"/>
    <row r="251" ht="14.25" customHeight="1" x14ac:dyDescent="0.25"/>
    <row r="252" ht="14.25" customHeight="1" x14ac:dyDescent="0.25"/>
    <row r="253" ht="14.25" customHeight="1" x14ac:dyDescent="0.25"/>
    <row r="254" ht="14.25" customHeight="1" x14ac:dyDescent="0.25"/>
    <row r="255" ht="14.25" customHeight="1" x14ac:dyDescent="0.25"/>
    <row r="256" ht="14.25" customHeight="1" x14ac:dyDescent="0.25"/>
    <row r="257" ht="14.25" customHeight="1" x14ac:dyDescent="0.25"/>
    <row r="258" ht="14.25" customHeight="1" x14ac:dyDescent="0.25"/>
    <row r="259" ht="14.25" customHeight="1" x14ac:dyDescent="0.25"/>
    <row r="260" ht="14.25" customHeight="1" x14ac:dyDescent="0.25"/>
    <row r="261" ht="14.25" customHeight="1" x14ac:dyDescent="0.25"/>
    <row r="262" ht="14.25" customHeight="1" x14ac:dyDescent="0.25"/>
    <row r="263" ht="14.25" customHeight="1" x14ac:dyDescent="0.25"/>
    <row r="264" ht="14.25" customHeight="1" x14ac:dyDescent="0.25"/>
    <row r="265" ht="14.25" customHeight="1" x14ac:dyDescent="0.25"/>
    <row r="266" ht="14.25" customHeight="1" x14ac:dyDescent="0.25"/>
    <row r="267" ht="14.25" customHeight="1" x14ac:dyDescent="0.25"/>
    <row r="268" ht="14.25" customHeight="1" x14ac:dyDescent="0.25"/>
    <row r="269" ht="14.25" customHeight="1" x14ac:dyDescent="0.25"/>
    <row r="270" ht="14.25" customHeight="1" x14ac:dyDescent="0.25"/>
    <row r="271" ht="14.25" customHeight="1" x14ac:dyDescent="0.25"/>
    <row r="272" ht="14.25" customHeight="1" x14ac:dyDescent="0.25"/>
    <row r="273" ht="14.25" customHeight="1" x14ac:dyDescent="0.25"/>
    <row r="274" ht="14.25" customHeight="1" x14ac:dyDescent="0.25"/>
    <row r="275" ht="14.25" customHeight="1" x14ac:dyDescent="0.25"/>
    <row r="276" ht="14.25" customHeight="1" x14ac:dyDescent="0.25"/>
    <row r="277" ht="14.25" customHeight="1" x14ac:dyDescent="0.25"/>
    <row r="278" ht="14.25" customHeight="1" x14ac:dyDescent="0.25"/>
    <row r="279" ht="14.25" customHeight="1" x14ac:dyDescent="0.25"/>
    <row r="280" ht="14.25" customHeight="1" x14ac:dyDescent="0.25"/>
    <row r="281" ht="14.25" customHeight="1" x14ac:dyDescent="0.25"/>
    <row r="282" ht="14.25" customHeight="1" x14ac:dyDescent="0.25"/>
    <row r="283" ht="14.25" customHeight="1" x14ac:dyDescent="0.25"/>
    <row r="284" ht="14.25" customHeight="1" x14ac:dyDescent="0.25"/>
    <row r="285" ht="14.25" customHeight="1" x14ac:dyDescent="0.25"/>
    <row r="286" ht="14.25" customHeight="1" x14ac:dyDescent="0.25"/>
    <row r="287" ht="14.25" customHeight="1" x14ac:dyDescent="0.25"/>
    <row r="288" ht="14.25" customHeight="1" x14ac:dyDescent="0.25"/>
    <row r="289" ht="14.25" customHeight="1" x14ac:dyDescent="0.25"/>
    <row r="290" ht="14.25" customHeight="1" x14ac:dyDescent="0.25"/>
    <row r="291" ht="14.25" customHeight="1" x14ac:dyDescent="0.25"/>
    <row r="292" ht="14.25" customHeight="1" x14ac:dyDescent="0.25"/>
    <row r="293" ht="14.25" customHeight="1" x14ac:dyDescent="0.25"/>
    <row r="294" ht="14.25" customHeight="1" x14ac:dyDescent="0.25"/>
    <row r="295" ht="14.25" customHeight="1" x14ac:dyDescent="0.25"/>
    <row r="296" ht="14.25" customHeight="1" x14ac:dyDescent="0.25"/>
    <row r="297" ht="14.25" customHeight="1" x14ac:dyDescent="0.25"/>
    <row r="298" ht="14.25" customHeight="1" x14ac:dyDescent="0.25"/>
    <row r="299" ht="14.25" customHeight="1" x14ac:dyDescent="0.25"/>
    <row r="300" ht="14.25" customHeight="1" x14ac:dyDescent="0.25"/>
    <row r="301" ht="14.25" customHeight="1" x14ac:dyDescent="0.25"/>
    <row r="302" ht="14.25" customHeight="1" x14ac:dyDescent="0.25"/>
    <row r="303" ht="14.25" customHeight="1" x14ac:dyDescent="0.25"/>
    <row r="304" ht="14.25" customHeight="1" x14ac:dyDescent="0.25"/>
    <row r="305" ht="14.25" customHeight="1" x14ac:dyDescent="0.25"/>
    <row r="306" ht="14.25" customHeight="1" x14ac:dyDescent="0.25"/>
    <row r="307" ht="14.25" customHeight="1" x14ac:dyDescent="0.25"/>
    <row r="308" ht="14.25" customHeight="1" x14ac:dyDescent="0.25"/>
    <row r="309" ht="14.25" customHeight="1" x14ac:dyDescent="0.25"/>
    <row r="310" ht="14.25" customHeight="1" x14ac:dyDescent="0.25"/>
    <row r="311" ht="14.25" customHeight="1" x14ac:dyDescent="0.25"/>
    <row r="312" ht="14.25" customHeight="1" x14ac:dyDescent="0.25"/>
    <row r="313" ht="14.25" customHeight="1" x14ac:dyDescent="0.25"/>
    <row r="314" ht="14.25" customHeight="1" x14ac:dyDescent="0.25"/>
    <row r="315" ht="14.25" customHeight="1" x14ac:dyDescent="0.25"/>
    <row r="316" ht="14.25" customHeight="1" x14ac:dyDescent="0.25"/>
    <row r="317" ht="14.25" customHeight="1" x14ac:dyDescent="0.25"/>
    <row r="318" ht="14.25" customHeight="1" x14ac:dyDescent="0.25"/>
    <row r="319" ht="14.25" customHeight="1" x14ac:dyDescent="0.25"/>
    <row r="320" ht="14.25" customHeight="1" x14ac:dyDescent="0.25"/>
    <row r="321" ht="14.25" customHeight="1" x14ac:dyDescent="0.25"/>
    <row r="322" ht="14.25" customHeight="1" x14ac:dyDescent="0.25"/>
    <row r="323" ht="14.25" customHeight="1" x14ac:dyDescent="0.25"/>
    <row r="324" ht="14.25" customHeight="1" x14ac:dyDescent="0.25"/>
    <row r="325" ht="14.25" customHeight="1" x14ac:dyDescent="0.25"/>
    <row r="326" ht="14.25" customHeight="1" x14ac:dyDescent="0.25"/>
    <row r="327" ht="14.25" customHeight="1" x14ac:dyDescent="0.25"/>
    <row r="328" ht="14.25" customHeight="1" x14ac:dyDescent="0.25"/>
    <row r="329" ht="14.25" customHeight="1" x14ac:dyDescent="0.25"/>
    <row r="330" ht="14.25" customHeight="1" x14ac:dyDescent="0.25"/>
    <row r="331" ht="14.25" customHeight="1" x14ac:dyDescent="0.25"/>
    <row r="332" ht="14.25" customHeight="1" x14ac:dyDescent="0.25"/>
    <row r="333" ht="14.25" customHeight="1" x14ac:dyDescent="0.25"/>
    <row r="334" ht="14.25" customHeight="1" x14ac:dyDescent="0.25"/>
    <row r="335" ht="14.25" customHeight="1" x14ac:dyDescent="0.25"/>
    <row r="336" ht="14.25" customHeight="1" x14ac:dyDescent="0.25"/>
    <row r="337" ht="14.25" customHeight="1" x14ac:dyDescent="0.25"/>
    <row r="338" ht="14.25" customHeight="1" x14ac:dyDescent="0.25"/>
    <row r="339" ht="14.25" customHeight="1" x14ac:dyDescent="0.25"/>
    <row r="340" ht="14.25" customHeight="1" x14ac:dyDescent="0.25"/>
    <row r="341" ht="14.25" customHeight="1" x14ac:dyDescent="0.25"/>
    <row r="342" ht="14.25" customHeight="1" x14ac:dyDescent="0.25"/>
    <row r="343" ht="14.25" customHeight="1" x14ac:dyDescent="0.25"/>
    <row r="344" ht="14.25" customHeight="1" x14ac:dyDescent="0.25"/>
    <row r="345" ht="14.25" customHeight="1" x14ac:dyDescent="0.25"/>
    <row r="346" ht="14.25" customHeight="1" x14ac:dyDescent="0.25"/>
    <row r="347" ht="14.25" customHeight="1" x14ac:dyDescent="0.25"/>
    <row r="348" ht="14.25" customHeight="1" x14ac:dyDescent="0.25"/>
    <row r="349" ht="14.25" customHeight="1" x14ac:dyDescent="0.25"/>
    <row r="350" ht="14.25" customHeight="1" x14ac:dyDescent="0.25"/>
    <row r="351" ht="14.25" customHeight="1" x14ac:dyDescent="0.25"/>
    <row r="352" ht="14.25" customHeight="1" x14ac:dyDescent="0.25"/>
    <row r="353" ht="14.25" customHeight="1" x14ac:dyDescent="0.25"/>
    <row r="354" ht="14.25" customHeight="1" x14ac:dyDescent="0.25"/>
    <row r="355" ht="14.25" customHeight="1" x14ac:dyDescent="0.25"/>
    <row r="356" ht="14.25" customHeight="1" x14ac:dyDescent="0.25"/>
    <row r="357" ht="14.25" customHeight="1" x14ac:dyDescent="0.25"/>
    <row r="358" ht="14.25" customHeight="1" x14ac:dyDescent="0.25"/>
    <row r="359" ht="14.25" customHeight="1" x14ac:dyDescent="0.25"/>
    <row r="360" ht="14.25" customHeight="1" x14ac:dyDescent="0.25"/>
    <row r="361" ht="14.25" customHeight="1" x14ac:dyDescent="0.25"/>
    <row r="362" ht="14.25" customHeight="1" x14ac:dyDescent="0.25"/>
    <row r="363" ht="14.25" customHeight="1" x14ac:dyDescent="0.25"/>
    <row r="364" ht="14.25" customHeight="1" x14ac:dyDescent="0.25"/>
    <row r="365" ht="14.25" customHeight="1" x14ac:dyDescent="0.25"/>
    <row r="366" ht="14.25" customHeight="1" x14ac:dyDescent="0.25"/>
    <row r="367" ht="14.25" customHeight="1" x14ac:dyDescent="0.25"/>
    <row r="368" ht="14.25" customHeight="1" x14ac:dyDescent="0.25"/>
    <row r="369" ht="14.25" customHeight="1" x14ac:dyDescent="0.25"/>
    <row r="370" ht="14.25" customHeight="1" x14ac:dyDescent="0.25"/>
    <row r="371" ht="14.25" customHeight="1" x14ac:dyDescent="0.25"/>
    <row r="372" ht="14.25" customHeight="1" x14ac:dyDescent="0.25"/>
    <row r="373" ht="14.25" customHeight="1" x14ac:dyDescent="0.25"/>
    <row r="374" ht="14.25" customHeight="1" x14ac:dyDescent="0.25"/>
    <row r="375" ht="14.25" customHeight="1" x14ac:dyDescent="0.25"/>
    <row r="376" ht="14.25" customHeight="1" x14ac:dyDescent="0.25"/>
    <row r="377" ht="14.25" customHeight="1" x14ac:dyDescent="0.25"/>
    <row r="378" ht="14.25" customHeight="1" x14ac:dyDescent="0.25"/>
    <row r="379" ht="14.25" customHeight="1" x14ac:dyDescent="0.25"/>
    <row r="380" ht="14.25" customHeight="1" x14ac:dyDescent="0.25"/>
    <row r="381" ht="14.25" customHeight="1" x14ac:dyDescent="0.25"/>
    <row r="382" ht="14.25" customHeight="1" x14ac:dyDescent="0.25"/>
    <row r="383" ht="14.25" customHeight="1" x14ac:dyDescent="0.25"/>
    <row r="384" ht="14.25" customHeight="1" x14ac:dyDescent="0.25"/>
    <row r="385" ht="14.25" customHeight="1" x14ac:dyDescent="0.25"/>
    <row r="386" ht="14.25" customHeight="1" x14ac:dyDescent="0.25"/>
    <row r="387" ht="14.25" customHeight="1" x14ac:dyDescent="0.25"/>
    <row r="388" ht="14.25" customHeight="1" x14ac:dyDescent="0.25"/>
    <row r="389" ht="14.25" customHeight="1" x14ac:dyDescent="0.25"/>
    <row r="390" ht="14.25" customHeight="1" x14ac:dyDescent="0.25"/>
    <row r="391" ht="14.25" customHeight="1" x14ac:dyDescent="0.25"/>
    <row r="392" ht="14.25" customHeight="1" x14ac:dyDescent="0.25"/>
    <row r="393" ht="14.25" customHeight="1" x14ac:dyDescent="0.25"/>
    <row r="394" ht="14.25" customHeight="1" x14ac:dyDescent="0.25"/>
    <row r="395" ht="14.25" customHeight="1" x14ac:dyDescent="0.25"/>
    <row r="396" ht="14.25" customHeight="1" x14ac:dyDescent="0.25"/>
    <row r="397" ht="14.25" customHeight="1" x14ac:dyDescent="0.25"/>
    <row r="398" ht="14.25" customHeight="1" x14ac:dyDescent="0.25"/>
    <row r="399" ht="14.25" customHeight="1" x14ac:dyDescent="0.25"/>
    <row r="400" ht="14.25" customHeight="1" x14ac:dyDescent="0.25"/>
    <row r="401" ht="14.25" customHeight="1" x14ac:dyDescent="0.25"/>
    <row r="402" ht="14.25" customHeight="1" x14ac:dyDescent="0.25"/>
    <row r="403" ht="14.25" customHeight="1" x14ac:dyDescent="0.25"/>
    <row r="404" ht="14.25" customHeight="1" x14ac:dyDescent="0.25"/>
    <row r="405" ht="14.25" customHeight="1" x14ac:dyDescent="0.25"/>
    <row r="406" ht="14.25" customHeight="1" x14ac:dyDescent="0.25"/>
    <row r="407" ht="14.25" customHeight="1" x14ac:dyDescent="0.25"/>
    <row r="408" ht="14.25" customHeight="1" x14ac:dyDescent="0.25"/>
    <row r="409" ht="14.25" customHeight="1" x14ac:dyDescent="0.25"/>
    <row r="410" ht="14.25" customHeight="1" x14ac:dyDescent="0.25"/>
    <row r="411" ht="14.25" customHeight="1" x14ac:dyDescent="0.25"/>
    <row r="412" ht="14.25" customHeight="1" x14ac:dyDescent="0.25"/>
    <row r="413" ht="14.25" customHeight="1" x14ac:dyDescent="0.25"/>
    <row r="414" ht="14.25" customHeight="1" x14ac:dyDescent="0.25"/>
    <row r="415" ht="14.25" customHeight="1" x14ac:dyDescent="0.25"/>
    <row r="416" ht="14.25" customHeight="1" x14ac:dyDescent="0.25"/>
    <row r="417" ht="14.25" customHeight="1" x14ac:dyDescent="0.25"/>
    <row r="418" ht="14.25" customHeight="1" x14ac:dyDescent="0.25"/>
    <row r="419" ht="14.25" customHeight="1" x14ac:dyDescent="0.25"/>
    <row r="420" ht="14.25" customHeight="1" x14ac:dyDescent="0.25"/>
    <row r="421" ht="14.25" customHeight="1" x14ac:dyDescent="0.25"/>
    <row r="422" ht="14.25" customHeight="1" x14ac:dyDescent="0.25"/>
    <row r="423" ht="14.25" customHeight="1" x14ac:dyDescent="0.25"/>
    <row r="424" ht="14.25" customHeight="1" x14ac:dyDescent="0.25"/>
    <row r="425" ht="14.25" customHeight="1" x14ac:dyDescent="0.25"/>
    <row r="426" ht="14.25" customHeight="1" x14ac:dyDescent="0.25"/>
    <row r="427" ht="14.25" customHeight="1" x14ac:dyDescent="0.25"/>
    <row r="428" ht="14.25" customHeight="1" x14ac:dyDescent="0.25"/>
    <row r="429" ht="14.25" customHeight="1" x14ac:dyDescent="0.25"/>
    <row r="430" ht="14.25" customHeight="1" x14ac:dyDescent="0.25"/>
    <row r="431" ht="14.25" customHeight="1" x14ac:dyDescent="0.25"/>
    <row r="432" ht="14.25" customHeight="1" x14ac:dyDescent="0.25"/>
    <row r="433" ht="14.25" customHeight="1" x14ac:dyDescent="0.25"/>
    <row r="434" ht="14.25" customHeight="1" x14ac:dyDescent="0.25"/>
    <row r="435" ht="14.25" customHeight="1" x14ac:dyDescent="0.25"/>
    <row r="436" ht="14.25" customHeight="1" x14ac:dyDescent="0.25"/>
    <row r="437" ht="14.25" customHeight="1" x14ac:dyDescent="0.25"/>
    <row r="438" ht="14.25" customHeight="1" x14ac:dyDescent="0.25"/>
    <row r="439" ht="14.25" customHeight="1" x14ac:dyDescent="0.25"/>
    <row r="440" ht="14.25" customHeight="1" x14ac:dyDescent="0.25"/>
    <row r="441" ht="14.25" customHeight="1" x14ac:dyDescent="0.25"/>
    <row r="442" ht="14.25" customHeight="1" x14ac:dyDescent="0.25"/>
    <row r="443" ht="14.25" customHeight="1" x14ac:dyDescent="0.25"/>
    <row r="444" ht="14.25" customHeight="1" x14ac:dyDescent="0.25"/>
    <row r="445" ht="14.25" customHeight="1" x14ac:dyDescent="0.25"/>
    <row r="446" ht="14.25" customHeight="1" x14ac:dyDescent="0.25"/>
    <row r="447" ht="14.25" customHeight="1" x14ac:dyDescent="0.25"/>
    <row r="448" ht="14.25" customHeight="1" x14ac:dyDescent="0.25"/>
    <row r="449" ht="14.25" customHeight="1" x14ac:dyDescent="0.25"/>
    <row r="450" ht="14.25" customHeight="1" x14ac:dyDescent="0.25"/>
    <row r="451" ht="14.25" customHeight="1" x14ac:dyDescent="0.25"/>
    <row r="452" ht="14.25" customHeight="1" x14ac:dyDescent="0.25"/>
    <row r="453" ht="14.25" customHeight="1" x14ac:dyDescent="0.25"/>
    <row r="454" ht="14.25" customHeight="1" x14ac:dyDescent="0.25"/>
    <row r="455" ht="14.25" customHeight="1" x14ac:dyDescent="0.25"/>
    <row r="456" ht="14.25" customHeight="1" x14ac:dyDescent="0.25"/>
    <row r="457" ht="14.25" customHeight="1" x14ac:dyDescent="0.25"/>
    <row r="458" ht="14.25" customHeight="1" x14ac:dyDescent="0.25"/>
    <row r="459" ht="14.25" customHeight="1" x14ac:dyDescent="0.25"/>
    <row r="460" ht="14.25" customHeight="1" x14ac:dyDescent="0.25"/>
    <row r="461" ht="14.25" customHeight="1" x14ac:dyDescent="0.25"/>
    <row r="462" ht="14.25" customHeight="1" x14ac:dyDescent="0.25"/>
    <row r="463" ht="14.25" customHeight="1" x14ac:dyDescent="0.25"/>
    <row r="464" ht="14.25" customHeight="1" x14ac:dyDescent="0.25"/>
    <row r="465" ht="14.25" customHeight="1" x14ac:dyDescent="0.25"/>
    <row r="466" ht="14.25" customHeight="1" x14ac:dyDescent="0.25"/>
    <row r="467" ht="14.25" customHeight="1" x14ac:dyDescent="0.25"/>
    <row r="468" ht="14.25" customHeight="1" x14ac:dyDescent="0.25"/>
    <row r="469" ht="14.25" customHeight="1" x14ac:dyDescent="0.25"/>
    <row r="470" ht="14.25" customHeight="1" x14ac:dyDescent="0.25"/>
    <row r="471" ht="14.25" customHeight="1" x14ac:dyDescent="0.25"/>
    <row r="472" ht="14.25" customHeight="1" x14ac:dyDescent="0.25"/>
    <row r="473" ht="14.25" customHeight="1" x14ac:dyDescent="0.25"/>
    <row r="474" ht="14.25" customHeight="1" x14ac:dyDescent="0.25"/>
    <row r="475" ht="14.25" customHeight="1" x14ac:dyDescent="0.25"/>
    <row r="476" ht="14.25" customHeight="1" x14ac:dyDescent="0.25"/>
    <row r="477" ht="14.25" customHeight="1" x14ac:dyDescent="0.25"/>
    <row r="478" ht="14.25" customHeight="1" x14ac:dyDescent="0.25"/>
    <row r="479" ht="14.25" customHeight="1" x14ac:dyDescent="0.25"/>
    <row r="480" ht="14.25" customHeight="1" x14ac:dyDescent="0.25"/>
    <row r="481" ht="14.25" customHeight="1" x14ac:dyDescent="0.25"/>
    <row r="482" ht="14.25" customHeight="1" x14ac:dyDescent="0.25"/>
    <row r="483" ht="14.25" customHeight="1" x14ac:dyDescent="0.25"/>
    <row r="484" ht="14.25" customHeight="1" x14ac:dyDescent="0.25"/>
    <row r="485" ht="14.25" customHeight="1" x14ac:dyDescent="0.25"/>
    <row r="486" ht="14.25" customHeight="1" x14ac:dyDescent="0.25"/>
    <row r="487" ht="14.25" customHeight="1" x14ac:dyDescent="0.25"/>
    <row r="488" ht="14.25" customHeight="1" x14ac:dyDescent="0.25"/>
    <row r="489" ht="14.25" customHeight="1" x14ac:dyDescent="0.25"/>
    <row r="490" ht="14.25" customHeight="1" x14ac:dyDescent="0.25"/>
    <row r="491" ht="14.25" customHeight="1" x14ac:dyDescent="0.25"/>
    <row r="492" ht="14.25" customHeight="1" x14ac:dyDescent="0.25"/>
    <row r="493" ht="14.25" customHeight="1" x14ac:dyDescent="0.25"/>
    <row r="494" ht="14.25" customHeight="1" x14ac:dyDescent="0.25"/>
    <row r="495" ht="14.25" customHeight="1" x14ac:dyDescent="0.25"/>
    <row r="496" ht="14.25" customHeight="1" x14ac:dyDescent="0.25"/>
    <row r="497" ht="14.25" customHeight="1" x14ac:dyDescent="0.25"/>
    <row r="498" ht="14.25" customHeight="1" x14ac:dyDescent="0.25"/>
    <row r="499" ht="14.25" customHeight="1" x14ac:dyDescent="0.25"/>
    <row r="500" ht="14.25" customHeight="1" x14ac:dyDescent="0.25"/>
    <row r="501" ht="14.25" customHeight="1" x14ac:dyDescent="0.25"/>
    <row r="502" ht="14.25" customHeight="1" x14ac:dyDescent="0.25"/>
    <row r="503" ht="14.25" customHeight="1" x14ac:dyDescent="0.25"/>
    <row r="504" ht="14.25" customHeight="1" x14ac:dyDescent="0.25"/>
    <row r="505" ht="14.25" customHeight="1" x14ac:dyDescent="0.25"/>
    <row r="506" ht="14.25" customHeight="1" x14ac:dyDescent="0.25"/>
    <row r="507" ht="14.25" customHeight="1" x14ac:dyDescent="0.25"/>
    <row r="508" ht="14.25" customHeight="1" x14ac:dyDescent="0.25"/>
    <row r="509" ht="14.25" customHeight="1" x14ac:dyDescent="0.25"/>
    <row r="510" ht="14.25" customHeight="1" x14ac:dyDescent="0.25"/>
    <row r="511" ht="14.25" customHeight="1" x14ac:dyDescent="0.25"/>
    <row r="512" ht="14.25" customHeight="1" x14ac:dyDescent="0.25"/>
    <row r="513" ht="14.25" customHeight="1" x14ac:dyDescent="0.25"/>
    <row r="514" ht="14.25" customHeight="1" x14ac:dyDescent="0.25"/>
    <row r="515" ht="14.25" customHeight="1" x14ac:dyDescent="0.25"/>
    <row r="516" ht="14.25" customHeight="1" x14ac:dyDescent="0.25"/>
    <row r="517" ht="14.25" customHeight="1" x14ac:dyDescent="0.25"/>
    <row r="518" ht="14.25" customHeight="1" x14ac:dyDescent="0.25"/>
    <row r="519" ht="14.25" customHeight="1" x14ac:dyDescent="0.25"/>
    <row r="520" ht="14.25" customHeight="1" x14ac:dyDescent="0.25"/>
    <row r="521" ht="14.25" customHeight="1" x14ac:dyDescent="0.25"/>
    <row r="522" ht="14.25" customHeight="1" x14ac:dyDescent="0.25"/>
    <row r="523" ht="14.25" customHeight="1" x14ac:dyDescent="0.25"/>
    <row r="524" ht="14.25" customHeight="1" x14ac:dyDescent="0.25"/>
    <row r="525" ht="14.25" customHeight="1" x14ac:dyDescent="0.25"/>
    <row r="526" ht="14.25" customHeight="1" x14ac:dyDescent="0.25"/>
    <row r="527" ht="14.25" customHeight="1" x14ac:dyDescent="0.25"/>
    <row r="528" ht="14.25" customHeight="1" x14ac:dyDescent="0.25"/>
    <row r="529" ht="14.25" customHeight="1" x14ac:dyDescent="0.25"/>
    <row r="530" ht="14.25" customHeight="1" x14ac:dyDescent="0.25"/>
    <row r="531" ht="14.25" customHeight="1" x14ac:dyDescent="0.25"/>
    <row r="532" ht="14.25" customHeight="1" x14ac:dyDescent="0.25"/>
    <row r="533" ht="14.25" customHeight="1" x14ac:dyDescent="0.25"/>
    <row r="534" ht="14.25" customHeight="1" x14ac:dyDescent="0.25"/>
    <row r="535" ht="14.25" customHeight="1" x14ac:dyDescent="0.25"/>
    <row r="536" ht="14.25" customHeight="1" x14ac:dyDescent="0.25"/>
    <row r="537" ht="14.25" customHeight="1" x14ac:dyDescent="0.25"/>
    <row r="538" ht="14.25" customHeight="1" x14ac:dyDescent="0.25"/>
    <row r="539" ht="14.25" customHeight="1" x14ac:dyDescent="0.25"/>
    <row r="540" ht="14.25" customHeight="1" x14ac:dyDescent="0.25"/>
    <row r="541" ht="14.25" customHeight="1" x14ac:dyDescent="0.25"/>
    <row r="542" ht="14.25" customHeight="1" x14ac:dyDescent="0.25"/>
    <row r="543" ht="14.25" customHeight="1" x14ac:dyDescent="0.25"/>
    <row r="544" ht="14.25" customHeight="1" x14ac:dyDescent="0.25"/>
    <row r="545" ht="14.25" customHeight="1" x14ac:dyDescent="0.25"/>
    <row r="546" ht="14.25" customHeight="1" x14ac:dyDescent="0.25"/>
    <row r="547" ht="14.25" customHeight="1" x14ac:dyDescent="0.25"/>
    <row r="548" ht="14.25" customHeight="1" x14ac:dyDescent="0.25"/>
    <row r="549" ht="14.25" customHeight="1" x14ac:dyDescent="0.25"/>
    <row r="550" ht="14.25" customHeight="1" x14ac:dyDescent="0.25"/>
    <row r="551" ht="14.25" customHeight="1" x14ac:dyDescent="0.25"/>
    <row r="552" ht="14.25" customHeight="1" x14ac:dyDescent="0.25"/>
    <row r="553" ht="14.25" customHeight="1" x14ac:dyDescent="0.25"/>
    <row r="554" ht="14.25" customHeight="1" x14ac:dyDescent="0.25"/>
    <row r="555" ht="14.25" customHeight="1" x14ac:dyDescent="0.25"/>
    <row r="556" ht="14.25" customHeight="1" x14ac:dyDescent="0.25"/>
    <row r="557" ht="14.25" customHeight="1" x14ac:dyDescent="0.25"/>
    <row r="558" ht="14.25" customHeight="1" x14ac:dyDescent="0.25"/>
    <row r="559" ht="14.25" customHeight="1" x14ac:dyDescent="0.25"/>
    <row r="560" ht="14.25" customHeight="1" x14ac:dyDescent="0.25"/>
    <row r="561" ht="14.25" customHeight="1" x14ac:dyDescent="0.25"/>
    <row r="562" ht="14.25" customHeight="1" x14ac:dyDescent="0.25"/>
    <row r="563" ht="14.25" customHeight="1" x14ac:dyDescent="0.25"/>
    <row r="564" ht="14.25" customHeight="1" x14ac:dyDescent="0.25"/>
    <row r="565" ht="14.25" customHeight="1" x14ac:dyDescent="0.25"/>
    <row r="566" ht="14.25" customHeight="1" x14ac:dyDescent="0.25"/>
    <row r="567" ht="14.25" customHeight="1" x14ac:dyDescent="0.25"/>
    <row r="568" ht="14.25" customHeight="1" x14ac:dyDescent="0.25"/>
    <row r="569" ht="14.25" customHeight="1" x14ac:dyDescent="0.25"/>
    <row r="570" ht="14.25" customHeight="1" x14ac:dyDescent="0.25"/>
    <row r="571" ht="14.25" customHeight="1" x14ac:dyDescent="0.25"/>
    <row r="572" ht="14.25" customHeight="1" x14ac:dyDescent="0.25"/>
    <row r="573" ht="14.25" customHeight="1" x14ac:dyDescent="0.25"/>
    <row r="574" ht="14.25" customHeight="1" x14ac:dyDescent="0.25"/>
    <row r="575" ht="14.25" customHeight="1" x14ac:dyDescent="0.25"/>
    <row r="576" ht="14.25" customHeight="1" x14ac:dyDescent="0.25"/>
    <row r="577" ht="14.25" customHeight="1" x14ac:dyDescent="0.25"/>
    <row r="578" ht="14.25" customHeight="1" x14ac:dyDescent="0.25"/>
    <row r="579" ht="14.25" customHeight="1" x14ac:dyDescent="0.25"/>
    <row r="580" ht="14.25" customHeight="1" x14ac:dyDescent="0.25"/>
    <row r="581" ht="14.25" customHeight="1" x14ac:dyDescent="0.25"/>
    <row r="582" ht="14.25" customHeight="1" x14ac:dyDescent="0.25"/>
    <row r="583" ht="14.25" customHeight="1" x14ac:dyDescent="0.25"/>
    <row r="584" ht="14.25" customHeight="1" x14ac:dyDescent="0.25"/>
    <row r="585" ht="14.25" customHeight="1" x14ac:dyDescent="0.25"/>
    <row r="586" ht="14.25" customHeight="1" x14ac:dyDescent="0.25"/>
    <row r="587" ht="14.25" customHeight="1" x14ac:dyDescent="0.25"/>
    <row r="588" ht="14.25" customHeight="1" x14ac:dyDescent="0.25"/>
    <row r="589" ht="14.25" customHeight="1" x14ac:dyDescent="0.25"/>
    <row r="590" ht="14.25" customHeight="1" x14ac:dyDescent="0.25"/>
    <row r="591" ht="14.25" customHeight="1" x14ac:dyDescent="0.25"/>
    <row r="592" ht="14.25" customHeight="1" x14ac:dyDescent="0.25"/>
    <row r="593" ht="14.25" customHeight="1" x14ac:dyDescent="0.25"/>
    <row r="594" ht="14.25" customHeight="1" x14ac:dyDescent="0.25"/>
    <row r="595" ht="14.25" customHeight="1" x14ac:dyDescent="0.25"/>
    <row r="596" ht="14.25" customHeight="1" x14ac:dyDescent="0.25"/>
    <row r="597" ht="14.25" customHeight="1" x14ac:dyDescent="0.25"/>
    <row r="598" ht="14.25" customHeight="1" x14ac:dyDescent="0.25"/>
    <row r="599" ht="14.25" customHeight="1" x14ac:dyDescent="0.25"/>
    <row r="600" ht="14.25" customHeight="1" x14ac:dyDescent="0.25"/>
    <row r="601" ht="14.25" customHeight="1" x14ac:dyDescent="0.25"/>
    <row r="602" ht="14.25" customHeight="1" x14ac:dyDescent="0.25"/>
    <row r="603" ht="14.25" customHeight="1" x14ac:dyDescent="0.25"/>
    <row r="604" ht="14.25" customHeight="1" x14ac:dyDescent="0.25"/>
    <row r="605" ht="14.25" customHeight="1" x14ac:dyDescent="0.25"/>
    <row r="606" ht="14.25" customHeight="1" x14ac:dyDescent="0.25"/>
    <row r="607" ht="14.25" customHeight="1" x14ac:dyDescent="0.25"/>
    <row r="608" ht="14.25" customHeight="1" x14ac:dyDescent="0.25"/>
    <row r="609" ht="14.25" customHeight="1" x14ac:dyDescent="0.25"/>
    <row r="610" ht="14.25" customHeight="1" x14ac:dyDescent="0.25"/>
    <row r="611" ht="14.25" customHeight="1" x14ac:dyDescent="0.25"/>
    <row r="612" ht="14.25" customHeight="1" x14ac:dyDescent="0.25"/>
    <row r="613" ht="14.25" customHeight="1" x14ac:dyDescent="0.25"/>
    <row r="614" ht="14.25" customHeight="1" x14ac:dyDescent="0.25"/>
    <row r="615" ht="14.25" customHeight="1" x14ac:dyDescent="0.25"/>
    <row r="616" ht="14.25" customHeight="1" x14ac:dyDescent="0.25"/>
    <row r="617" ht="14.25" customHeight="1" x14ac:dyDescent="0.25"/>
    <row r="618" ht="14.25" customHeight="1" x14ac:dyDescent="0.25"/>
    <row r="619" ht="14.25" customHeight="1" x14ac:dyDescent="0.25"/>
    <row r="620" ht="14.25" customHeight="1" x14ac:dyDescent="0.25"/>
    <row r="621" ht="14.25" customHeight="1" x14ac:dyDescent="0.25"/>
    <row r="622" ht="14.25" customHeight="1" x14ac:dyDescent="0.25"/>
    <row r="623" ht="14.25" customHeight="1" x14ac:dyDescent="0.25"/>
    <row r="624" ht="14.25" customHeight="1" x14ac:dyDescent="0.25"/>
    <row r="625" ht="14.25" customHeight="1" x14ac:dyDescent="0.25"/>
    <row r="626" ht="14.25" customHeight="1" x14ac:dyDescent="0.25"/>
    <row r="627" ht="14.25" customHeight="1" x14ac:dyDescent="0.25"/>
    <row r="628" ht="14.25" customHeight="1" x14ac:dyDescent="0.25"/>
    <row r="629" ht="14.25" customHeight="1" x14ac:dyDescent="0.25"/>
    <row r="630" ht="14.25" customHeight="1" x14ac:dyDescent="0.25"/>
    <row r="631" ht="14.25" customHeight="1" x14ac:dyDescent="0.25"/>
    <row r="632" ht="14.25" customHeight="1" x14ac:dyDescent="0.25"/>
    <row r="633" ht="14.25" customHeight="1" x14ac:dyDescent="0.25"/>
    <row r="634" ht="14.25" customHeight="1" x14ac:dyDescent="0.25"/>
    <row r="635" ht="14.25" customHeight="1" x14ac:dyDescent="0.25"/>
    <row r="636" ht="14.25" customHeight="1" x14ac:dyDescent="0.25"/>
    <row r="637" ht="14.25" customHeight="1" x14ac:dyDescent="0.25"/>
    <row r="638" ht="14.25" customHeight="1" x14ac:dyDescent="0.25"/>
    <row r="639" ht="14.25" customHeight="1" x14ac:dyDescent="0.25"/>
    <row r="640" ht="14.25" customHeight="1" x14ac:dyDescent="0.25"/>
    <row r="641" ht="14.25" customHeight="1" x14ac:dyDescent="0.25"/>
    <row r="642" ht="14.25" customHeight="1" x14ac:dyDescent="0.25"/>
    <row r="643" ht="14.25" customHeight="1" x14ac:dyDescent="0.25"/>
    <row r="644" ht="14.25" customHeight="1" x14ac:dyDescent="0.25"/>
    <row r="645" ht="14.25" customHeight="1" x14ac:dyDescent="0.25"/>
    <row r="646" ht="14.25" customHeight="1" x14ac:dyDescent="0.25"/>
    <row r="647" ht="14.25" customHeight="1" x14ac:dyDescent="0.25"/>
    <row r="648" ht="14.25" customHeight="1" x14ac:dyDescent="0.25"/>
    <row r="649" ht="14.25" customHeight="1" x14ac:dyDescent="0.25"/>
    <row r="650" ht="14.25" customHeight="1" x14ac:dyDescent="0.25"/>
    <row r="651" ht="14.25" customHeight="1" x14ac:dyDescent="0.25"/>
    <row r="652" ht="14.25" customHeight="1" x14ac:dyDescent="0.25"/>
    <row r="653" ht="14.25" customHeight="1" x14ac:dyDescent="0.25"/>
    <row r="654" ht="14.25" customHeight="1" x14ac:dyDescent="0.25"/>
    <row r="655" ht="14.25" customHeight="1" x14ac:dyDescent="0.25"/>
    <row r="656" ht="14.25" customHeight="1" x14ac:dyDescent="0.25"/>
    <row r="657" ht="14.25" customHeight="1" x14ac:dyDescent="0.25"/>
    <row r="658" ht="14.25" customHeight="1" x14ac:dyDescent="0.25"/>
    <row r="659" ht="14.25" customHeight="1" x14ac:dyDescent="0.25"/>
    <row r="660" ht="14.25" customHeight="1" x14ac:dyDescent="0.25"/>
    <row r="661" ht="14.25" customHeight="1" x14ac:dyDescent="0.25"/>
    <row r="662" ht="14.25" customHeight="1" x14ac:dyDescent="0.25"/>
    <row r="663" ht="14.25" customHeight="1" x14ac:dyDescent="0.25"/>
    <row r="664" ht="14.25" customHeight="1" x14ac:dyDescent="0.25"/>
    <row r="665" ht="14.25" customHeight="1" x14ac:dyDescent="0.25"/>
    <row r="666" ht="14.25" customHeight="1" x14ac:dyDescent="0.25"/>
    <row r="667" ht="14.25" customHeight="1" x14ac:dyDescent="0.25"/>
    <row r="668" ht="14.25" customHeight="1" x14ac:dyDescent="0.25"/>
    <row r="669" ht="14.25" customHeight="1" x14ac:dyDescent="0.25"/>
    <row r="670" ht="14.25" customHeight="1" x14ac:dyDescent="0.25"/>
    <row r="671" ht="14.25" customHeight="1" x14ac:dyDescent="0.25"/>
    <row r="672" ht="14.25" customHeight="1" x14ac:dyDescent="0.25"/>
    <row r="673" ht="14.25" customHeight="1" x14ac:dyDescent="0.25"/>
    <row r="674" ht="14.25" customHeight="1" x14ac:dyDescent="0.25"/>
    <row r="675" ht="14.25" customHeight="1" x14ac:dyDescent="0.25"/>
    <row r="676" ht="14.25" customHeight="1" x14ac:dyDescent="0.25"/>
    <row r="677" ht="14.25" customHeight="1" x14ac:dyDescent="0.25"/>
    <row r="678" ht="14.25" customHeight="1" x14ac:dyDescent="0.25"/>
    <row r="679" ht="14.25" customHeight="1" x14ac:dyDescent="0.25"/>
    <row r="680" ht="14.25" customHeight="1" x14ac:dyDescent="0.25"/>
    <row r="681" ht="14.25" customHeight="1" x14ac:dyDescent="0.25"/>
    <row r="682" ht="14.25" customHeight="1" x14ac:dyDescent="0.25"/>
    <row r="683" ht="14.25" customHeight="1" x14ac:dyDescent="0.25"/>
    <row r="684" ht="14.25" customHeight="1" x14ac:dyDescent="0.25"/>
    <row r="685" ht="14.25" customHeight="1" x14ac:dyDescent="0.25"/>
    <row r="686" ht="14.25" customHeight="1" x14ac:dyDescent="0.25"/>
    <row r="687" ht="14.25" customHeight="1" x14ac:dyDescent="0.25"/>
    <row r="688" ht="14.25" customHeight="1" x14ac:dyDescent="0.25"/>
    <row r="689" ht="14.25" customHeight="1" x14ac:dyDescent="0.25"/>
    <row r="690" ht="14.25" customHeight="1" x14ac:dyDescent="0.25"/>
    <row r="691" ht="14.25" customHeight="1" x14ac:dyDescent="0.25"/>
    <row r="692" ht="14.25" customHeight="1" x14ac:dyDescent="0.25"/>
    <row r="693" ht="14.25" customHeight="1" x14ac:dyDescent="0.25"/>
    <row r="694" ht="14.25" customHeight="1" x14ac:dyDescent="0.25"/>
    <row r="695" ht="14.25" customHeight="1" x14ac:dyDescent="0.25"/>
    <row r="696" ht="14.25" customHeight="1" x14ac:dyDescent="0.25"/>
    <row r="697" ht="14.25" customHeight="1" x14ac:dyDescent="0.25"/>
    <row r="698" ht="14.25" customHeight="1" x14ac:dyDescent="0.25"/>
    <row r="699" ht="14.25" customHeight="1" x14ac:dyDescent="0.25"/>
    <row r="700" ht="14.25" customHeight="1" x14ac:dyDescent="0.25"/>
    <row r="701" ht="14.25" customHeight="1" x14ac:dyDescent="0.25"/>
    <row r="702" ht="14.25" customHeight="1" x14ac:dyDescent="0.25"/>
    <row r="703" ht="14.25" customHeight="1" x14ac:dyDescent="0.25"/>
    <row r="704" ht="14.25" customHeight="1" x14ac:dyDescent="0.25"/>
    <row r="705" ht="14.25" customHeight="1" x14ac:dyDescent="0.25"/>
    <row r="706" ht="14.25" customHeight="1" x14ac:dyDescent="0.25"/>
    <row r="707" ht="14.25" customHeight="1" x14ac:dyDescent="0.25"/>
    <row r="708" ht="14.25" customHeight="1" x14ac:dyDescent="0.25"/>
    <row r="709" ht="14.25" customHeight="1" x14ac:dyDescent="0.25"/>
    <row r="710" ht="14.25" customHeight="1" x14ac:dyDescent="0.25"/>
    <row r="711" ht="14.25" customHeight="1" x14ac:dyDescent="0.25"/>
    <row r="712" ht="14.25" customHeight="1" x14ac:dyDescent="0.25"/>
    <row r="713" ht="14.25" customHeight="1" x14ac:dyDescent="0.25"/>
    <row r="714" ht="14.25" customHeight="1" x14ac:dyDescent="0.25"/>
    <row r="715" ht="14.25" customHeight="1" x14ac:dyDescent="0.25"/>
    <row r="716" ht="14.25" customHeight="1" x14ac:dyDescent="0.25"/>
    <row r="717" ht="14.25" customHeight="1" x14ac:dyDescent="0.25"/>
    <row r="718" ht="14.25" customHeight="1" x14ac:dyDescent="0.25"/>
    <row r="719" ht="14.25" customHeight="1" x14ac:dyDescent="0.25"/>
    <row r="720" ht="14.25" customHeight="1" x14ac:dyDescent="0.25"/>
    <row r="721" ht="14.25" customHeight="1" x14ac:dyDescent="0.25"/>
    <row r="722" ht="14.25" customHeight="1" x14ac:dyDescent="0.25"/>
    <row r="723" ht="14.25" customHeight="1" x14ac:dyDescent="0.25"/>
    <row r="724" ht="14.25" customHeight="1" x14ac:dyDescent="0.25"/>
    <row r="725" ht="14.25" customHeight="1" x14ac:dyDescent="0.25"/>
    <row r="726" ht="14.25" customHeight="1" x14ac:dyDescent="0.25"/>
    <row r="727" ht="14.25" customHeight="1" x14ac:dyDescent="0.25"/>
    <row r="728" ht="14.25" customHeight="1" x14ac:dyDescent="0.25"/>
    <row r="729" ht="14.25" customHeight="1" x14ac:dyDescent="0.25"/>
    <row r="730" ht="14.25" customHeight="1" x14ac:dyDescent="0.25"/>
    <row r="731" ht="14.25" customHeight="1" x14ac:dyDescent="0.25"/>
    <row r="732" ht="14.25" customHeight="1" x14ac:dyDescent="0.25"/>
    <row r="733" ht="14.25" customHeight="1" x14ac:dyDescent="0.25"/>
    <row r="734" ht="14.25" customHeight="1" x14ac:dyDescent="0.25"/>
    <row r="735" ht="14.25" customHeight="1" x14ac:dyDescent="0.25"/>
    <row r="736" ht="14.25" customHeight="1" x14ac:dyDescent="0.25"/>
    <row r="737" ht="14.25" customHeight="1" x14ac:dyDescent="0.25"/>
    <row r="738" ht="14.25" customHeight="1" x14ac:dyDescent="0.25"/>
    <row r="739" ht="14.25" customHeight="1" x14ac:dyDescent="0.25"/>
    <row r="740" ht="14.25" customHeight="1" x14ac:dyDescent="0.25"/>
    <row r="741" ht="14.25" customHeight="1" x14ac:dyDescent="0.25"/>
    <row r="742" ht="14.25" customHeight="1" x14ac:dyDescent="0.25"/>
    <row r="743" ht="14.25" customHeight="1" x14ac:dyDescent="0.25"/>
    <row r="744" ht="14.25" customHeight="1" x14ac:dyDescent="0.25"/>
    <row r="745" ht="14.25" customHeight="1" x14ac:dyDescent="0.25"/>
    <row r="746" ht="14.25" customHeight="1" x14ac:dyDescent="0.25"/>
    <row r="747" ht="14.25" customHeight="1" x14ac:dyDescent="0.25"/>
    <row r="748" ht="14.25" customHeight="1" x14ac:dyDescent="0.25"/>
    <row r="749" ht="14.25" customHeight="1" x14ac:dyDescent="0.25"/>
    <row r="750" ht="14.25" customHeight="1" x14ac:dyDescent="0.25"/>
    <row r="751" ht="14.25" customHeight="1" x14ac:dyDescent="0.25"/>
    <row r="752" ht="14.25" customHeight="1" x14ac:dyDescent="0.25"/>
    <row r="753" ht="14.25" customHeight="1" x14ac:dyDescent="0.25"/>
    <row r="754" ht="14.25" customHeight="1" x14ac:dyDescent="0.25"/>
    <row r="755" ht="14.25" customHeight="1" x14ac:dyDescent="0.25"/>
    <row r="756" ht="14.25" customHeight="1" x14ac:dyDescent="0.25"/>
    <row r="757" ht="14.25" customHeight="1" x14ac:dyDescent="0.25"/>
    <row r="758" ht="14.25" customHeight="1" x14ac:dyDescent="0.25"/>
    <row r="759" ht="14.25" customHeight="1" x14ac:dyDescent="0.25"/>
    <row r="760" ht="14.25" customHeight="1" x14ac:dyDescent="0.25"/>
    <row r="761" ht="14.25" customHeight="1" x14ac:dyDescent="0.25"/>
    <row r="762" ht="14.25" customHeight="1" x14ac:dyDescent="0.25"/>
    <row r="763" ht="14.25" customHeight="1" x14ac:dyDescent="0.25"/>
    <row r="764" ht="14.25" customHeight="1" x14ac:dyDescent="0.25"/>
    <row r="765" ht="14.25" customHeight="1" x14ac:dyDescent="0.25"/>
    <row r="766" ht="14.25" customHeight="1" x14ac:dyDescent="0.25"/>
    <row r="767" ht="14.25" customHeight="1" x14ac:dyDescent="0.25"/>
    <row r="768" ht="14.25" customHeight="1" x14ac:dyDescent="0.25"/>
    <row r="769" ht="14.25" customHeight="1" x14ac:dyDescent="0.25"/>
    <row r="770" ht="14.25" customHeight="1" x14ac:dyDescent="0.25"/>
    <row r="771" ht="14.25" customHeight="1" x14ac:dyDescent="0.25"/>
    <row r="772" ht="14.25" customHeight="1" x14ac:dyDescent="0.25"/>
    <row r="773" ht="14.25" customHeight="1" x14ac:dyDescent="0.25"/>
    <row r="774" ht="14.25" customHeight="1" x14ac:dyDescent="0.25"/>
    <row r="775" ht="14.25" customHeight="1" x14ac:dyDescent="0.25"/>
    <row r="776" ht="14.25" customHeight="1" x14ac:dyDescent="0.25"/>
    <row r="777" ht="14.25" customHeight="1" x14ac:dyDescent="0.25"/>
    <row r="778" ht="14.25" customHeight="1" x14ac:dyDescent="0.25"/>
    <row r="779" ht="14.25" customHeight="1" x14ac:dyDescent="0.25"/>
    <row r="780" ht="14.25" customHeight="1" x14ac:dyDescent="0.25"/>
    <row r="781" ht="14.25" customHeight="1" x14ac:dyDescent="0.25"/>
    <row r="782" ht="14.25" customHeight="1" x14ac:dyDescent="0.25"/>
    <row r="783" ht="14.25" customHeight="1" x14ac:dyDescent="0.25"/>
    <row r="784" ht="14.25" customHeight="1" x14ac:dyDescent="0.25"/>
    <row r="785" ht="14.25" customHeight="1" x14ac:dyDescent="0.25"/>
    <row r="786" ht="14.25" customHeight="1" x14ac:dyDescent="0.25"/>
    <row r="787" ht="14.25" customHeight="1" x14ac:dyDescent="0.25"/>
    <row r="788" ht="14.25" customHeight="1" x14ac:dyDescent="0.25"/>
    <row r="789" ht="14.25" customHeight="1" x14ac:dyDescent="0.25"/>
    <row r="790" ht="14.25" customHeight="1" x14ac:dyDescent="0.25"/>
    <row r="791" ht="14.25" customHeight="1" x14ac:dyDescent="0.25"/>
    <row r="792" ht="14.25" customHeight="1" x14ac:dyDescent="0.25"/>
    <row r="793" ht="14.25" customHeight="1" x14ac:dyDescent="0.25"/>
    <row r="794" ht="14.25" customHeight="1" x14ac:dyDescent="0.25"/>
    <row r="795" ht="14.25" customHeight="1" x14ac:dyDescent="0.25"/>
    <row r="796" ht="14.25" customHeight="1" x14ac:dyDescent="0.25"/>
    <row r="797" ht="14.25" customHeight="1" x14ac:dyDescent="0.25"/>
    <row r="798" ht="14.25" customHeight="1" x14ac:dyDescent="0.25"/>
    <row r="799" ht="14.25" customHeight="1" x14ac:dyDescent="0.25"/>
    <row r="800" ht="14.25" customHeight="1" x14ac:dyDescent="0.25"/>
    <row r="801" ht="14.25" customHeight="1" x14ac:dyDescent="0.25"/>
    <row r="802" ht="14.25" customHeight="1" x14ac:dyDescent="0.25"/>
    <row r="803" ht="14.25" customHeight="1" x14ac:dyDescent="0.25"/>
    <row r="804" ht="14.25" customHeight="1" x14ac:dyDescent="0.25"/>
    <row r="805" ht="14.25" customHeight="1" x14ac:dyDescent="0.25"/>
    <row r="806" ht="14.25" customHeight="1" x14ac:dyDescent="0.25"/>
    <row r="807" ht="14.25" customHeight="1" x14ac:dyDescent="0.25"/>
    <row r="808" ht="14.25" customHeight="1" x14ac:dyDescent="0.25"/>
    <row r="809" ht="14.25" customHeight="1" x14ac:dyDescent="0.25"/>
    <row r="810" ht="14.25" customHeight="1" x14ac:dyDescent="0.25"/>
    <row r="811" ht="14.25" customHeight="1" x14ac:dyDescent="0.25"/>
    <row r="812" ht="14.25" customHeight="1" x14ac:dyDescent="0.25"/>
    <row r="813" ht="14.25" customHeight="1" x14ac:dyDescent="0.25"/>
    <row r="814" ht="14.25" customHeight="1" x14ac:dyDescent="0.25"/>
    <row r="815" ht="14.25" customHeight="1" x14ac:dyDescent="0.25"/>
    <row r="816" ht="14.25" customHeight="1" x14ac:dyDescent="0.25"/>
    <row r="817" ht="14.25" customHeight="1" x14ac:dyDescent="0.25"/>
    <row r="818" ht="14.25" customHeight="1" x14ac:dyDescent="0.25"/>
    <row r="819" ht="14.25" customHeight="1" x14ac:dyDescent="0.25"/>
    <row r="820" ht="14.25" customHeight="1" x14ac:dyDescent="0.25"/>
    <row r="821" ht="14.25" customHeight="1" x14ac:dyDescent="0.25"/>
    <row r="822" ht="14.25" customHeight="1" x14ac:dyDescent="0.25"/>
    <row r="823" ht="14.25" customHeight="1" x14ac:dyDescent="0.25"/>
    <row r="824" ht="14.25" customHeight="1" x14ac:dyDescent="0.25"/>
    <row r="825" ht="14.25" customHeight="1" x14ac:dyDescent="0.25"/>
    <row r="826" ht="14.25" customHeight="1" x14ac:dyDescent="0.25"/>
    <row r="827" ht="14.25" customHeight="1" x14ac:dyDescent="0.25"/>
    <row r="828" ht="14.25" customHeight="1" x14ac:dyDescent="0.25"/>
    <row r="829" ht="14.25" customHeight="1" x14ac:dyDescent="0.25"/>
    <row r="830" ht="14.25" customHeight="1" x14ac:dyDescent="0.25"/>
    <row r="831" ht="14.25" customHeight="1" x14ac:dyDescent="0.25"/>
    <row r="832" ht="14.25" customHeight="1" x14ac:dyDescent="0.25"/>
    <row r="833" ht="14.25" customHeight="1" x14ac:dyDescent="0.25"/>
    <row r="834" ht="14.25" customHeight="1" x14ac:dyDescent="0.25"/>
    <row r="835" ht="14.25" customHeight="1" x14ac:dyDescent="0.25"/>
    <row r="836" ht="14.25" customHeight="1" x14ac:dyDescent="0.25"/>
    <row r="837" ht="14.25" customHeight="1" x14ac:dyDescent="0.25"/>
    <row r="838" ht="14.25" customHeight="1" x14ac:dyDescent="0.25"/>
    <row r="839" ht="14.25" customHeight="1" x14ac:dyDescent="0.25"/>
    <row r="840" ht="14.25" customHeight="1" x14ac:dyDescent="0.25"/>
    <row r="841" ht="14.25" customHeight="1" x14ac:dyDescent="0.25"/>
    <row r="842" ht="14.25" customHeight="1" x14ac:dyDescent="0.25"/>
    <row r="843" ht="14.25" customHeight="1" x14ac:dyDescent="0.25"/>
    <row r="844" ht="14.25" customHeight="1" x14ac:dyDescent="0.25"/>
    <row r="845" ht="14.25" customHeight="1" x14ac:dyDescent="0.25"/>
    <row r="846" ht="14.25" customHeight="1" x14ac:dyDescent="0.25"/>
    <row r="847" ht="14.25" customHeight="1" x14ac:dyDescent="0.25"/>
    <row r="848" ht="14.25" customHeight="1" x14ac:dyDescent="0.25"/>
    <row r="849" ht="14.25" customHeight="1" x14ac:dyDescent="0.25"/>
    <row r="850" ht="14.25" customHeight="1" x14ac:dyDescent="0.25"/>
    <row r="851" ht="14.25" customHeight="1" x14ac:dyDescent="0.25"/>
    <row r="852" ht="14.25" customHeight="1" x14ac:dyDescent="0.25"/>
    <row r="853" ht="14.25" customHeight="1" x14ac:dyDescent="0.25"/>
    <row r="854" ht="14.25" customHeight="1" x14ac:dyDescent="0.25"/>
    <row r="855" ht="14.25" customHeight="1" x14ac:dyDescent="0.25"/>
    <row r="856" ht="14.25" customHeight="1" x14ac:dyDescent="0.25"/>
    <row r="857" ht="14.25" customHeight="1" x14ac:dyDescent="0.25"/>
    <row r="858" ht="14.25" customHeight="1" x14ac:dyDescent="0.25"/>
    <row r="859" ht="14.25" customHeight="1" x14ac:dyDescent="0.25"/>
    <row r="860" ht="14.25" customHeight="1" x14ac:dyDescent="0.25"/>
    <row r="861" ht="14.25" customHeight="1" x14ac:dyDescent="0.25"/>
    <row r="862" ht="14.25" customHeight="1" x14ac:dyDescent="0.25"/>
    <row r="863" ht="14.25" customHeight="1" x14ac:dyDescent="0.25"/>
    <row r="864" ht="14.25" customHeight="1" x14ac:dyDescent="0.25"/>
    <row r="865" ht="14.25" customHeight="1" x14ac:dyDescent="0.25"/>
    <row r="866" ht="14.25" customHeight="1" x14ac:dyDescent="0.25"/>
    <row r="867" ht="14.25" customHeight="1" x14ac:dyDescent="0.25"/>
    <row r="868" ht="14.25" customHeight="1" x14ac:dyDescent="0.25"/>
    <row r="869" ht="14.25" customHeight="1" x14ac:dyDescent="0.25"/>
    <row r="870" ht="14.25" customHeight="1" x14ac:dyDescent="0.25"/>
    <row r="871" ht="14.25" customHeight="1" x14ac:dyDescent="0.25"/>
    <row r="872" ht="14.25" customHeight="1" x14ac:dyDescent="0.25"/>
    <row r="873" ht="14.25" customHeight="1" x14ac:dyDescent="0.25"/>
    <row r="874" ht="14.25" customHeight="1" x14ac:dyDescent="0.25"/>
    <row r="875" ht="14.25" customHeight="1" x14ac:dyDescent="0.25"/>
    <row r="876" ht="14.25" customHeight="1" x14ac:dyDescent="0.25"/>
    <row r="877" ht="14.25" customHeight="1" x14ac:dyDescent="0.25"/>
    <row r="878" ht="14.25" customHeight="1" x14ac:dyDescent="0.25"/>
    <row r="879" ht="14.25" customHeight="1" x14ac:dyDescent="0.25"/>
    <row r="880" ht="14.25" customHeight="1" x14ac:dyDescent="0.25"/>
    <row r="881" ht="14.25" customHeight="1" x14ac:dyDescent="0.25"/>
    <row r="882" ht="14.25" customHeight="1" x14ac:dyDescent="0.25"/>
    <row r="883" ht="14.25" customHeight="1" x14ac:dyDescent="0.25"/>
    <row r="884" ht="14.25" customHeight="1" x14ac:dyDescent="0.25"/>
    <row r="885" ht="14.25" customHeight="1" x14ac:dyDescent="0.25"/>
    <row r="886" ht="14.25" customHeight="1" x14ac:dyDescent="0.25"/>
    <row r="887" ht="14.25" customHeight="1" x14ac:dyDescent="0.25"/>
    <row r="888" ht="14.25" customHeight="1" x14ac:dyDescent="0.25"/>
    <row r="889" ht="14.25" customHeight="1" x14ac:dyDescent="0.25"/>
    <row r="890" ht="14.25" customHeight="1" x14ac:dyDescent="0.25"/>
    <row r="891" ht="14.25" customHeight="1" x14ac:dyDescent="0.25"/>
    <row r="892" ht="14.25" customHeight="1" x14ac:dyDescent="0.25"/>
    <row r="893" ht="14.25" customHeight="1" x14ac:dyDescent="0.25"/>
    <row r="894" ht="14.25" customHeight="1" x14ac:dyDescent="0.25"/>
    <row r="895" ht="14.25" customHeight="1" x14ac:dyDescent="0.25"/>
    <row r="896" ht="14.25" customHeight="1" x14ac:dyDescent="0.25"/>
    <row r="897" ht="14.25" customHeight="1" x14ac:dyDescent="0.25"/>
    <row r="898" ht="14.25" customHeight="1" x14ac:dyDescent="0.25"/>
    <row r="899" ht="14.25" customHeight="1" x14ac:dyDescent="0.25"/>
    <row r="900" ht="14.25" customHeight="1" x14ac:dyDescent="0.25"/>
    <row r="901" ht="14.25" customHeight="1" x14ac:dyDescent="0.25"/>
    <row r="902" ht="14.25" customHeight="1" x14ac:dyDescent="0.25"/>
    <row r="903" ht="14.25" customHeight="1" x14ac:dyDescent="0.25"/>
    <row r="904" ht="14.25" customHeight="1" x14ac:dyDescent="0.25"/>
    <row r="905" ht="14.25" customHeight="1" x14ac:dyDescent="0.25"/>
    <row r="906" ht="14.25" customHeight="1" x14ac:dyDescent="0.25"/>
    <row r="907" ht="14.25" customHeight="1" x14ac:dyDescent="0.25"/>
    <row r="908" ht="14.25" customHeight="1" x14ac:dyDescent="0.25"/>
    <row r="909" ht="14.25" customHeight="1" x14ac:dyDescent="0.25"/>
    <row r="910" ht="14.25" customHeight="1" x14ac:dyDescent="0.25"/>
    <row r="911" ht="14.25" customHeight="1" x14ac:dyDescent="0.25"/>
    <row r="912" ht="14.25" customHeight="1" x14ac:dyDescent="0.25"/>
    <row r="913" ht="14.25" customHeight="1" x14ac:dyDescent="0.25"/>
    <row r="914" ht="14.25" customHeight="1" x14ac:dyDescent="0.25"/>
    <row r="915" ht="14.25" customHeight="1" x14ac:dyDescent="0.25"/>
    <row r="916" ht="14.25" customHeight="1" x14ac:dyDescent="0.25"/>
    <row r="917" ht="14.25" customHeight="1" x14ac:dyDescent="0.25"/>
    <row r="918" ht="14.25" customHeight="1" x14ac:dyDescent="0.25"/>
    <row r="919" ht="14.25" customHeight="1" x14ac:dyDescent="0.25"/>
    <row r="920" ht="14.25" customHeight="1" x14ac:dyDescent="0.25"/>
    <row r="921" ht="14.25" customHeight="1" x14ac:dyDescent="0.25"/>
    <row r="922" ht="14.25" customHeight="1" x14ac:dyDescent="0.25"/>
    <row r="923" ht="14.25" customHeight="1" x14ac:dyDescent="0.25"/>
    <row r="924" ht="14.25" customHeight="1" x14ac:dyDescent="0.25"/>
    <row r="925" ht="14.25" customHeight="1" x14ac:dyDescent="0.25"/>
    <row r="926" ht="14.25" customHeight="1" x14ac:dyDescent="0.25"/>
    <row r="927" ht="14.25" customHeight="1" x14ac:dyDescent="0.25"/>
    <row r="928" ht="14.25" customHeight="1" x14ac:dyDescent="0.25"/>
    <row r="929" ht="14.25" customHeight="1" x14ac:dyDescent="0.25"/>
    <row r="930" ht="14.25" customHeight="1" x14ac:dyDescent="0.25"/>
    <row r="931" ht="14.25" customHeight="1" x14ac:dyDescent="0.25"/>
    <row r="932" ht="14.25" customHeight="1" x14ac:dyDescent="0.25"/>
    <row r="933" ht="14.25" customHeight="1" x14ac:dyDescent="0.25"/>
    <row r="934" ht="14.25" customHeight="1" x14ac:dyDescent="0.25"/>
    <row r="935" ht="14.25" customHeight="1" x14ac:dyDescent="0.25"/>
    <row r="936" ht="14.25" customHeight="1" x14ac:dyDescent="0.25"/>
    <row r="937" ht="14.25" customHeight="1" x14ac:dyDescent="0.25"/>
    <row r="938" ht="14.25" customHeight="1" x14ac:dyDescent="0.25"/>
    <row r="939" ht="14.25" customHeight="1" x14ac:dyDescent="0.25"/>
    <row r="940" ht="14.25" customHeight="1" x14ac:dyDescent="0.25"/>
    <row r="941" ht="14.25" customHeight="1" x14ac:dyDescent="0.25"/>
    <row r="942" ht="14.25" customHeight="1" x14ac:dyDescent="0.25"/>
    <row r="943" ht="14.25" customHeight="1" x14ac:dyDescent="0.25"/>
    <row r="944" ht="14.25" customHeight="1" x14ac:dyDescent="0.25"/>
    <row r="945" ht="14.25" customHeight="1" x14ac:dyDescent="0.25"/>
    <row r="946" ht="14.25" customHeight="1" x14ac:dyDescent="0.25"/>
    <row r="947" ht="14.25" customHeight="1" x14ac:dyDescent="0.25"/>
    <row r="948" ht="14.25" customHeight="1" x14ac:dyDescent="0.25"/>
    <row r="949" ht="14.25" customHeight="1" x14ac:dyDescent="0.25"/>
    <row r="950" ht="14.25" customHeight="1" x14ac:dyDescent="0.25"/>
    <row r="951" ht="14.25" customHeight="1" x14ac:dyDescent="0.25"/>
    <row r="952" ht="14.25" customHeight="1" x14ac:dyDescent="0.25"/>
    <row r="953" ht="14.25" customHeight="1" x14ac:dyDescent="0.25"/>
    <row r="954" ht="14.25" customHeight="1" x14ac:dyDescent="0.25"/>
    <row r="955" ht="14.25" customHeight="1" x14ac:dyDescent="0.25"/>
    <row r="956" ht="14.25" customHeight="1" x14ac:dyDescent="0.25"/>
    <row r="957" ht="14.25" customHeight="1" x14ac:dyDescent="0.25"/>
    <row r="958" ht="14.25" customHeight="1" x14ac:dyDescent="0.25"/>
    <row r="959" ht="14.25" customHeight="1" x14ac:dyDescent="0.25"/>
    <row r="960" ht="14.25" customHeight="1" x14ac:dyDescent="0.25"/>
    <row r="961" ht="14.25" customHeight="1" x14ac:dyDescent="0.25"/>
    <row r="962" ht="14.25" customHeight="1" x14ac:dyDescent="0.25"/>
    <row r="963" ht="14.25" customHeight="1" x14ac:dyDescent="0.25"/>
    <row r="964" ht="14.25" customHeight="1" x14ac:dyDescent="0.25"/>
    <row r="965" ht="14.25" customHeight="1" x14ac:dyDescent="0.25"/>
    <row r="966" ht="14.25" customHeight="1" x14ac:dyDescent="0.25"/>
    <row r="967" ht="14.25" customHeight="1" x14ac:dyDescent="0.25"/>
    <row r="968" ht="14.25" customHeight="1" x14ac:dyDescent="0.25"/>
    <row r="969" ht="14.25" customHeight="1" x14ac:dyDescent="0.25"/>
    <row r="970" ht="14.25" customHeight="1" x14ac:dyDescent="0.25"/>
    <row r="971" ht="14.25" customHeight="1" x14ac:dyDescent="0.25"/>
    <row r="972" ht="14.25" customHeight="1" x14ac:dyDescent="0.25"/>
    <row r="973" ht="14.25" customHeight="1" x14ac:dyDescent="0.25"/>
    <row r="974" ht="14.25" customHeight="1" x14ac:dyDescent="0.25"/>
    <row r="975" ht="14.25" customHeight="1" x14ac:dyDescent="0.25"/>
    <row r="976" ht="14.25" customHeight="1" x14ac:dyDescent="0.25"/>
    <row r="977" ht="14.25" customHeight="1" x14ac:dyDescent="0.25"/>
    <row r="978" ht="14.25" customHeight="1" x14ac:dyDescent="0.25"/>
    <row r="979" ht="14.25" customHeight="1" x14ac:dyDescent="0.25"/>
    <row r="980" ht="14.25" customHeight="1" x14ac:dyDescent="0.25"/>
    <row r="981" ht="14.25" customHeight="1" x14ac:dyDescent="0.25"/>
    <row r="982" ht="14.25" customHeight="1" x14ac:dyDescent="0.25"/>
    <row r="983" ht="14.25" customHeight="1" x14ac:dyDescent="0.25"/>
    <row r="984" ht="14.25" customHeight="1" x14ac:dyDescent="0.25"/>
    <row r="985" ht="14.25" customHeight="1" x14ac:dyDescent="0.25"/>
    <row r="986" ht="14.25" customHeight="1" x14ac:dyDescent="0.25"/>
    <row r="987" ht="14.25" customHeight="1" x14ac:dyDescent="0.25"/>
    <row r="988" ht="14.25" customHeight="1" x14ac:dyDescent="0.25"/>
    <row r="989" ht="14.25" customHeight="1" x14ac:dyDescent="0.25"/>
    <row r="990" ht="14.25" customHeight="1" x14ac:dyDescent="0.25"/>
    <row r="991" ht="14.25" customHeight="1" x14ac:dyDescent="0.25"/>
    <row r="992" ht="14.25" customHeight="1" x14ac:dyDescent="0.25"/>
    <row r="993" ht="14.25" customHeight="1" x14ac:dyDescent="0.25"/>
    <row r="994" ht="14.25" customHeight="1" x14ac:dyDescent="0.25"/>
    <row r="995" ht="14.25" customHeight="1" x14ac:dyDescent="0.25"/>
    <row r="996" ht="14.25" customHeight="1" x14ac:dyDescent="0.25"/>
    <row r="997" ht="14.25" customHeight="1" x14ac:dyDescent="0.25"/>
    <row r="998" ht="14.25" customHeight="1" x14ac:dyDescent="0.25"/>
    <row r="999" ht="14.25" customHeight="1" x14ac:dyDescent="0.25"/>
    <row r="1000" ht="14.25" customHeight="1" x14ac:dyDescent="0.25"/>
    <row r="1001" ht="14.25" customHeight="1" x14ac:dyDescent="0.25"/>
    <row r="1002" ht="14.25" customHeight="1" x14ac:dyDescent="0.25"/>
    <row r="1003" ht="14.25" customHeight="1" x14ac:dyDescent="0.25"/>
    <row r="1004" ht="14.25" customHeight="1" x14ac:dyDescent="0.25"/>
    <row r="1005" ht="14.25" customHeight="1" x14ac:dyDescent="0.25"/>
    <row r="1006" ht="14.25" customHeight="1" x14ac:dyDescent="0.25"/>
    <row r="1007" ht="14.25" customHeight="1" x14ac:dyDescent="0.25"/>
    <row r="1008" ht="14.25" customHeight="1" x14ac:dyDescent="0.25"/>
  </sheetData>
  <phoneticPr fontId="10" type="noConversion"/>
  <pageMargins left="0.7" right="0.7" top="0.75" bottom="0.75" header="0" footer="0"/>
  <pageSetup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751DFA-C12D-48BD-BB15-350465B27E0D}">
  <sheetPr>
    <tabColor rgb="FF00B050"/>
  </sheetPr>
  <dimension ref="A14:Y64"/>
  <sheetViews>
    <sheetView zoomScale="80" zoomScaleNormal="80" workbookViewId="0"/>
  </sheetViews>
  <sheetFormatPr baseColWidth="10" defaultColWidth="10.625" defaultRowHeight="15" x14ac:dyDescent="0.25"/>
  <cols>
    <col min="1" max="1" width="16.125" style="10" customWidth="1"/>
    <col min="2" max="12" width="13.375" style="10" customWidth="1"/>
    <col min="13" max="16384" width="10.625" style="1"/>
  </cols>
  <sheetData>
    <row r="14" spans="1:12" ht="18.75" x14ac:dyDescent="0.25">
      <c r="A14" s="31" t="s">
        <v>63</v>
      </c>
      <c r="B14" s="31"/>
      <c r="C14" s="31"/>
      <c r="D14" s="31"/>
      <c r="E14" s="31"/>
      <c r="F14" s="31"/>
      <c r="G14" s="31"/>
      <c r="H14" s="31"/>
      <c r="I14" s="31"/>
      <c r="J14" s="31"/>
      <c r="K14" s="31"/>
      <c r="L14" s="31"/>
    </row>
    <row r="15" spans="1:12" s="3" customFormat="1" ht="44.1" customHeight="1" x14ac:dyDescent="0.25">
      <c r="A15" s="2" t="s">
        <v>1</v>
      </c>
      <c r="B15" s="42" t="s">
        <v>64</v>
      </c>
      <c r="C15" s="43"/>
      <c r="D15" s="43"/>
      <c r="E15" s="43"/>
      <c r="F15" s="44"/>
      <c r="G15" s="4" t="s">
        <v>3</v>
      </c>
      <c r="H15" s="38" t="s">
        <v>65</v>
      </c>
      <c r="I15" s="38"/>
      <c r="J15" s="38"/>
      <c r="K15" s="38"/>
      <c r="L15" s="38"/>
    </row>
    <row r="16" spans="1:12" s="3" customFormat="1" ht="44.1" customHeight="1" x14ac:dyDescent="0.25">
      <c r="A16" s="2" t="s">
        <v>5</v>
      </c>
      <c r="B16" s="39" t="s">
        <v>31</v>
      </c>
      <c r="C16" s="39"/>
      <c r="D16" s="39"/>
      <c r="E16" s="39"/>
      <c r="F16" s="39"/>
      <c r="G16" s="39"/>
      <c r="H16" s="39"/>
      <c r="I16" s="39"/>
      <c r="J16" s="39"/>
      <c r="K16" s="39"/>
      <c r="L16" s="39"/>
    </row>
    <row r="17" spans="1:14" s="3" customFormat="1" ht="44.1" customHeight="1" x14ac:dyDescent="0.25">
      <c r="A17" s="2" t="s">
        <v>66</v>
      </c>
      <c r="B17" s="39" t="s">
        <v>187</v>
      </c>
      <c r="C17" s="39"/>
      <c r="D17" s="39"/>
      <c r="E17" s="39"/>
      <c r="F17" s="39"/>
      <c r="G17" s="39"/>
      <c r="H17" s="39"/>
      <c r="I17" s="39"/>
      <c r="J17" s="39"/>
      <c r="K17" s="39"/>
      <c r="L17" s="39"/>
    </row>
    <row r="18" spans="1:14" s="3" customFormat="1" ht="44.1" customHeight="1" x14ac:dyDescent="0.25">
      <c r="A18" s="2" t="s">
        <v>68</v>
      </c>
      <c r="B18" s="39" t="s">
        <v>188</v>
      </c>
      <c r="C18" s="39"/>
      <c r="D18" s="39"/>
      <c r="E18" s="39"/>
      <c r="F18" s="39"/>
      <c r="G18" s="39"/>
      <c r="H18" s="39"/>
      <c r="I18" s="39"/>
      <c r="J18" s="39"/>
      <c r="K18" s="39"/>
      <c r="L18" s="39"/>
    </row>
    <row r="19" spans="1:14" s="3" customFormat="1" ht="44.1" customHeight="1" x14ac:dyDescent="0.25">
      <c r="A19" s="2" t="s">
        <v>70</v>
      </c>
      <c r="B19" s="39"/>
      <c r="C19" s="39"/>
      <c r="D19" s="39"/>
      <c r="E19" s="39"/>
      <c r="F19" s="39"/>
      <c r="G19" s="39"/>
      <c r="H19" s="39"/>
      <c r="I19" s="39"/>
      <c r="J19" s="39"/>
      <c r="K19" s="39"/>
      <c r="L19" s="39"/>
    </row>
    <row r="20" spans="1:14" s="3" customFormat="1" ht="44.1" customHeight="1" x14ac:dyDescent="0.25">
      <c r="A20" s="2" t="s">
        <v>71</v>
      </c>
      <c r="B20" s="39" t="s">
        <v>237</v>
      </c>
      <c r="C20" s="39"/>
      <c r="D20" s="39"/>
      <c r="E20" s="39"/>
      <c r="F20" s="39"/>
      <c r="G20" s="39"/>
      <c r="H20" s="39"/>
      <c r="I20" s="39"/>
      <c r="J20" s="39"/>
      <c r="K20" s="39"/>
      <c r="L20" s="39"/>
    </row>
    <row r="21" spans="1:14" s="3" customFormat="1" ht="43.7" customHeight="1" x14ac:dyDescent="0.25">
      <c r="A21" s="27" t="s">
        <v>72</v>
      </c>
      <c r="B21" s="40" t="s">
        <v>145</v>
      </c>
      <c r="C21" s="40"/>
      <c r="D21" s="40"/>
      <c r="E21" s="28" t="s">
        <v>74</v>
      </c>
      <c r="F21" s="41" t="s">
        <v>189</v>
      </c>
      <c r="G21" s="36"/>
      <c r="H21" s="36"/>
      <c r="I21" s="37"/>
      <c r="J21" s="2" t="s">
        <v>76</v>
      </c>
      <c r="K21" s="39" t="s">
        <v>32</v>
      </c>
      <c r="L21" s="39"/>
    </row>
    <row r="22" spans="1:14" ht="18.75" x14ac:dyDescent="0.25">
      <c r="A22" s="31" t="s">
        <v>77</v>
      </c>
      <c r="B22" s="31"/>
      <c r="C22" s="31"/>
      <c r="D22" s="31"/>
      <c r="E22" s="31"/>
      <c r="F22" s="31"/>
      <c r="G22" s="31"/>
      <c r="H22" s="31"/>
      <c r="I22" s="31"/>
      <c r="J22" s="31"/>
      <c r="K22" s="31"/>
      <c r="L22" s="31"/>
    </row>
    <row r="23" spans="1:14" s="6" customFormat="1" ht="32.25" customHeight="1" x14ac:dyDescent="0.25">
      <c r="A23" s="4" t="s">
        <v>78</v>
      </c>
      <c r="B23" s="5" t="s">
        <v>79</v>
      </c>
      <c r="C23" s="2" t="s">
        <v>80</v>
      </c>
      <c r="D23" s="2" t="s">
        <v>81</v>
      </c>
      <c r="E23" s="2" t="s">
        <v>82</v>
      </c>
      <c r="F23" s="2" t="s">
        <v>83</v>
      </c>
      <c r="G23" s="2" t="s">
        <v>84</v>
      </c>
      <c r="H23" s="2" t="s">
        <v>85</v>
      </c>
      <c r="I23" s="2" t="s">
        <v>86</v>
      </c>
      <c r="J23" s="2" t="s">
        <v>87</v>
      </c>
      <c r="K23" s="2" t="s">
        <v>88</v>
      </c>
      <c r="L23" s="2" t="s">
        <v>89</v>
      </c>
    </row>
    <row r="24" spans="1:14" x14ac:dyDescent="0.25">
      <c r="A24" s="7">
        <v>5</v>
      </c>
      <c r="B24" s="7" t="s">
        <v>147</v>
      </c>
      <c r="C24" s="9">
        <v>28.363636363636399</v>
      </c>
      <c r="D24" s="9">
        <v>29.556650246305399</v>
      </c>
      <c r="E24" s="9">
        <f>(C24-D24)/D24</f>
        <v>-4.036363636363452E-2</v>
      </c>
      <c r="F24" s="8">
        <f>ABS(E24)</f>
        <v>4.036363636363452E-2</v>
      </c>
      <c r="G24" s="7">
        <f>RANK(F24,$F$24:$F$56,1)</f>
        <v>6</v>
      </c>
      <c r="H24" s="9">
        <v>28.972527353950401</v>
      </c>
      <c r="I24" s="9">
        <f>H24/MAX($H$24:$H$56)</f>
        <v>0.19185635338692467</v>
      </c>
      <c r="J24" s="7">
        <f>RANK(I24,$I$24:$I$56,0)</f>
        <v>21</v>
      </c>
      <c r="K24" s="8">
        <f>I24*F24</f>
        <v>7.7440200821627869E-3</v>
      </c>
      <c r="L24" s="7">
        <f>RANK(K24,$K$24:$K$56,1)</f>
        <v>7</v>
      </c>
      <c r="M24" s="6">
        <f>IF(E24&gt;0,1,-1)</f>
        <v>-1</v>
      </c>
      <c r="N24" s="6">
        <f>K24*M24</f>
        <v>-7.7440200821627869E-3</v>
      </c>
    </row>
    <row r="25" spans="1:14" x14ac:dyDescent="0.25">
      <c r="A25" s="7">
        <v>8</v>
      </c>
      <c r="B25" s="7" t="s">
        <v>148</v>
      </c>
      <c r="C25" s="9">
        <v>33.737337192474705</v>
      </c>
      <c r="D25" s="9">
        <v>39.814774743584195</v>
      </c>
      <c r="E25" s="9">
        <f t="shared" ref="E25:E56" si="0">(C25-D25)/D25</f>
        <v>-0.15264277118857281</v>
      </c>
      <c r="F25" s="8">
        <f t="shared" ref="F25:F56" si="1">ABS(E25)</f>
        <v>0.15264277118857281</v>
      </c>
      <c r="G25" s="7">
        <f t="shared" ref="G25:G56" si="2">RANK(F25,$F$24:$F$56,1)</f>
        <v>20</v>
      </c>
      <c r="H25" s="9">
        <v>36.842920011499601</v>
      </c>
      <c r="I25" s="9">
        <f t="shared" ref="I25:I56" si="3">H25/MAX($H$24:$H$56)</f>
        <v>0.24397416887997761</v>
      </c>
      <c r="J25" s="7">
        <f t="shared" ref="J25:J56" si="4">RANK(I25,$I$24:$I$56,0)</f>
        <v>10</v>
      </c>
      <c r="K25" s="8">
        <f t="shared" ref="K25:K56" si="5">I25*F25</f>
        <v>3.7240893236268641E-2</v>
      </c>
      <c r="L25" s="7">
        <f t="shared" ref="L25:L56" si="6">RANK(K25,$K$24:$K$56,1)</f>
        <v>21</v>
      </c>
      <c r="M25" s="6">
        <f t="shared" ref="M25:M56" si="7">IF(E25&gt;0,1,-1)</f>
        <v>-1</v>
      </c>
      <c r="N25" s="6">
        <f t="shared" ref="N25:N56" si="8">K25*M25</f>
        <v>-3.7240893236268641E-2</v>
      </c>
    </row>
    <row r="26" spans="1:14" x14ac:dyDescent="0.25">
      <c r="A26" s="7">
        <v>11</v>
      </c>
      <c r="B26" s="7" t="s">
        <v>190</v>
      </c>
      <c r="C26" s="9">
        <v>31.615706000956202</v>
      </c>
      <c r="D26" s="9">
        <v>33.295474923785001</v>
      </c>
      <c r="E26" s="9">
        <f t="shared" si="0"/>
        <v>-5.0450366804314216E-2</v>
      </c>
      <c r="F26" s="8">
        <f t="shared" si="1"/>
        <v>5.0450366804314216E-2</v>
      </c>
      <c r="G26" s="7">
        <f t="shared" si="2"/>
        <v>9</v>
      </c>
      <c r="H26" s="9">
        <v>32.473345812647501</v>
      </c>
      <c r="I26" s="9">
        <f t="shared" si="3"/>
        <v>0.21503880672107192</v>
      </c>
      <c r="J26" s="7">
        <f t="shared" si="4"/>
        <v>17</v>
      </c>
      <c r="K26" s="8">
        <f t="shared" si="5"/>
        <v>1.0848786676240108E-2</v>
      </c>
      <c r="L26" s="7">
        <f t="shared" si="6"/>
        <v>9</v>
      </c>
      <c r="M26" s="6">
        <f t="shared" si="7"/>
        <v>-1</v>
      </c>
      <c r="N26" s="6">
        <f t="shared" si="8"/>
        <v>-1.0848786676240108E-2</v>
      </c>
    </row>
    <row r="27" spans="1:14" x14ac:dyDescent="0.25">
      <c r="A27" s="7">
        <v>13</v>
      </c>
      <c r="B27" s="7" t="s">
        <v>150</v>
      </c>
      <c r="C27" s="9">
        <v>39.660501912296304</v>
      </c>
      <c r="D27" s="9">
        <v>41.971351297205302</v>
      </c>
      <c r="E27" s="9">
        <f t="shared" si="0"/>
        <v>-5.5057779020397372E-2</v>
      </c>
      <c r="F27" s="8">
        <f t="shared" si="1"/>
        <v>5.5057779020397372E-2</v>
      </c>
      <c r="G27" s="7">
        <f t="shared" si="2"/>
        <v>10</v>
      </c>
      <c r="H27" s="9">
        <v>40.841932758046802</v>
      </c>
      <c r="I27" s="9">
        <f t="shared" si="3"/>
        <v>0.27045566955567768</v>
      </c>
      <c r="J27" s="7">
        <f t="shared" si="4"/>
        <v>6</v>
      </c>
      <c r="K27" s="8">
        <f t="shared" si="5"/>
        <v>1.4890688489210114E-2</v>
      </c>
      <c r="L27" s="7">
        <f t="shared" si="6"/>
        <v>11</v>
      </c>
      <c r="M27" s="6">
        <f t="shared" si="7"/>
        <v>-1</v>
      </c>
      <c r="N27" s="6">
        <f t="shared" si="8"/>
        <v>-1.4890688489210114E-2</v>
      </c>
    </row>
    <row r="28" spans="1:14" x14ac:dyDescent="0.25">
      <c r="A28" s="7">
        <v>15</v>
      </c>
      <c r="B28" s="7" t="s">
        <v>151</v>
      </c>
      <c r="C28" s="9">
        <v>14.660493827160501</v>
      </c>
      <c r="D28" s="9">
        <v>15.276021913190101</v>
      </c>
      <c r="E28" s="9">
        <f t="shared" si="0"/>
        <v>-4.0293742017882425E-2</v>
      </c>
      <c r="F28" s="8">
        <f t="shared" si="1"/>
        <v>4.0293742017882425E-2</v>
      </c>
      <c r="G28" s="7">
        <f t="shared" si="2"/>
        <v>5</v>
      </c>
      <c r="H28" s="9">
        <v>14.975220857573799</v>
      </c>
      <c r="I28" s="9">
        <f t="shared" si="3"/>
        <v>9.916605582240233E-2</v>
      </c>
      <c r="J28" s="7">
        <f t="shared" si="4"/>
        <v>31</v>
      </c>
      <c r="K28" s="8">
        <f t="shared" si="5"/>
        <v>3.9957714702388066E-3</v>
      </c>
      <c r="L28" s="7">
        <f t="shared" si="6"/>
        <v>4</v>
      </c>
      <c r="M28" s="6">
        <f t="shared" si="7"/>
        <v>-1</v>
      </c>
      <c r="N28" s="6">
        <f t="shared" si="8"/>
        <v>-3.9957714702388066E-3</v>
      </c>
    </row>
    <row r="29" spans="1:14" x14ac:dyDescent="0.25">
      <c r="A29" s="7">
        <v>17</v>
      </c>
      <c r="B29" s="7" t="s">
        <v>152</v>
      </c>
      <c r="C29" s="9">
        <v>17.284726587052198</v>
      </c>
      <c r="D29" s="9">
        <v>20.4634366536262</v>
      </c>
      <c r="E29" s="9">
        <f t="shared" si="0"/>
        <v>-0.15533608163566809</v>
      </c>
      <c r="F29" s="8">
        <f t="shared" si="1"/>
        <v>0.15533608163566809</v>
      </c>
      <c r="G29" s="7">
        <f t="shared" si="2"/>
        <v>21</v>
      </c>
      <c r="H29" s="9">
        <v>18.9085318985396</v>
      </c>
      <c r="I29" s="9">
        <f t="shared" si="3"/>
        <v>0.1252124791750179</v>
      </c>
      <c r="J29" s="7">
        <f t="shared" si="4"/>
        <v>29</v>
      </c>
      <c r="K29" s="8">
        <f t="shared" si="5"/>
        <v>1.9450015886934971E-2</v>
      </c>
      <c r="L29" s="7">
        <f t="shared" si="6"/>
        <v>14</v>
      </c>
      <c r="M29" s="6">
        <f t="shared" si="7"/>
        <v>-1</v>
      </c>
      <c r="N29" s="6">
        <f t="shared" si="8"/>
        <v>-1.9450015886934971E-2</v>
      </c>
    </row>
    <row r="30" spans="1:14" x14ac:dyDescent="0.25">
      <c r="A30" s="7">
        <v>18</v>
      </c>
      <c r="B30" s="7" t="s">
        <v>153</v>
      </c>
      <c r="C30" s="9">
        <v>81.752947206560705</v>
      </c>
      <c r="D30" s="9">
        <v>87.914749333979202</v>
      </c>
      <c r="E30" s="9">
        <f t="shared" si="0"/>
        <v>-7.0088377366696875E-2</v>
      </c>
      <c r="F30" s="8">
        <f t="shared" si="1"/>
        <v>7.0088377366696875E-2</v>
      </c>
      <c r="G30" s="7">
        <f t="shared" si="2"/>
        <v>11</v>
      </c>
      <c r="H30" s="9">
        <v>84.920931390860403</v>
      </c>
      <c r="I30" s="9">
        <f t="shared" si="3"/>
        <v>0.562347220310768</v>
      </c>
      <c r="J30" s="7">
        <f t="shared" si="4"/>
        <v>2</v>
      </c>
      <c r="K30" s="8">
        <f t="shared" si="5"/>
        <v>3.941400418825413E-2</v>
      </c>
      <c r="L30" s="7">
        <f t="shared" si="6"/>
        <v>23</v>
      </c>
      <c r="M30" s="6">
        <f t="shared" si="7"/>
        <v>-1</v>
      </c>
      <c r="N30" s="6">
        <f t="shared" si="8"/>
        <v>-3.941400418825413E-2</v>
      </c>
    </row>
    <row r="31" spans="1:14" x14ac:dyDescent="0.25">
      <c r="A31" s="7">
        <v>19</v>
      </c>
      <c r="B31" s="7" t="s">
        <v>154</v>
      </c>
      <c r="C31" s="9">
        <v>20.460358056265999</v>
      </c>
      <c r="D31" s="9">
        <v>28.1575520833333</v>
      </c>
      <c r="E31" s="9">
        <f t="shared" si="0"/>
        <v>-0.2733616190884483</v>
      </c>
      <c r="F31" s="8">
        <f t="shared" si="1"/>
        <v>0.2733616190884483</v>
      </c>
      <c r="G31" s="7">
        <f t="shared" si="2"/>
        <v>29</v>
      </c>
      <c r="H31" s="9">
        <v>24.398367890748599</v>
      </c>
      <c r="I31" s="9">
        <f t="shared" si="3"/>
        <v>0.16156622564974152</v>
      </c>
      <c r="J31" s="7">
        <f t="shared" si="4"/>
        <v>24</v>
      </c>
      <c r="K31" s="8">
        <f t="shared" si="5"/>
        <v>4.4166005033622925E-2</v>
      </c>
      <c r="L31" s="7">
        <f t="shared" si="6"/>
        <v>25</v>
      </c>
      <c r="M31" s="6">
        <f t="shared" si="7"/>
        <v>-1</v>
      </c>
      <c r="N31" s="6">
        <f t="shared" si="8"/>
        <v>-4.4166005033622925E-2</v>
      </c>
    </row>
    <row r="32" spans="1:14" x14ac:dyDescent="0.25">
      <c r="A32" s="7">
        <v>20</v>
      </c>
      <c r="B32" s="7" t="s">
        <v>155</v>
      </c>
      <c r="C32" s="9">
        <v>29.879060943798898</v>
      </c>
      <c r="D32" s="9">
        <v>34.026465028355403</v>
      </c>
      <c r="E32" s="9">
        <f t="shared" si="0"/>
        <v>-0.12188759781835502</v>
      </c>
      <c r="F32" s="8">
        <f t="shared" si="1"/>
        <v>0.12188759781835502</v>
      </c>
      <c r="G32" s="7">
        <f t="shared" si="2"/>
        <v>17</v>
      </c>
      <c r="H32" s="9">
        <v>31.9987633328181</v>
      </c>
      <c r="I32" s="9">
        <f t="shared" si="3"/>
        <v>0.21189611699818248</v>
      </c>
      <c r="J32" s="7">
        <f t="shared" si="4"/>
        <v>18</v>
      </c>
      <c r="K32" s="8">
        <f t="shared" si="5"/>
        <v>2.5827508687945568E-2</v>
      </c>
      <c r="L32" s="7">
        <f t="shared" si="6"/>
        <v>18</v>
      </c>
      <c r="M32" s="6">
        <f t="shared" si="7"/>
        <v>-1</v>
      </c>
      <c r="N32" s="6">
        <f t="shared" si="8"/>
        <v>-2.5827508687945568E-2</v>
      </c>
    </row>
    <row r="33" spans="1:14" x14ac:dyDescent="0.25">
      <c r="A33" s="7">
        <v>23</v>
      </c>
      <c r="B33" s="7" t="s">
        <v>156</v>
      </c>
      <c r="C33" s="9">
        <v>32.675631519416903</v>
      </c>
      <c r="D33" s="9">
        <v>38.898471420924302</v>
      </c>
      <c r="E33" s="9">
        <f t="shared" si="0"/>
        <v>-0.15997646370648907</v>
      </c>
      <c r="F33" s="8">
        <f t="shared" si="1"/>
        <v>0.15997646370648907</v>
      </c>
      <c r="G33" s="7">
        <f t="shared" si="2"/>
        <v>22</v>
      </c>
      <c r="H33" s="9">
        <v>35.872521159898596</v>
      </c>
      <c r="I33" s="9">
        <f t="shared" si="3"/>
        <v>0.23754817839856235</v>
      </c>
      <c r="J33" s="7">
        <f t="shared" si="4"/>
        <v>12</v>
      </c>
      <c r="K33" s="8">
        <f t="shared" si="5"/>
        <v>3.80021175401202E-2</v>
      </c>
      <c r="L33" s="7">
        <f t="shared" si="6"/>
        <v>22</v>
      </c>
      <c r="M33" s="6">
        <f t="shared" si="7"/>
        <v>-1</v>
      </c>
      <c r="N33" s="6">
        <f t="shared" si="8"/>
        <v>-3.80021175401202E-2</v>
      </c>
    </row>
    <row r="34" spans="1:14" x14ac:dyDescent="0.25">
      <c r="A34" s="7">
        <v>25</v>
      </c>
      <c r="B34" s="7" t="s">
        <v>157</v>
      </c>
      <c r="C34" s="9">
        <v>25.746913320129799</v>
      </c>
      <c r="D34" s="9">
        <v>28.669216831085201</v>
      </c>
      <c r="E34" s="9">
        <f t="shared" si="0"/>
        <v>-0.1019317523800243</v>
      </c>
      <c r="F34" s="8">
        <f t="shared" si="1"/>
        <v>0.1019317523800243</v>
      </c>
      <c r="G34" s="7">
        <f t="shared" si="2"/>
        <v>13</v>
      </c>
      <c r="H34" s="9">
        <v>27.2412799077544</v>
      </c>
      <c r="I34" s="9">
        <f t="shared" si="3"/>
        <v>0.18039201623125356</v>
      </c>
      <c r="J34" s="7">
        <f t="shared" si="4"/>
        <v>23</v>
      </c>
      <c r="K34" s="8">
        <f t="shared" si="5"/>
        <v>1.8387674329817465E-2</v>
      </c>
      <c r="L34" s="7">
        <f t="shared" si="6"/>
        <v>13</v>
      </c>
      <c r="M34" s="6">
        <f t="shared" si="7"/>
        <v>-1</v>
      </c>
      <c r="N34" s="6">
        <f t="shared" si="8"/>
        <v>-1.8387674329817465E-2</v>
      </c>
    </row>
    <row r="35" spans="1:14" x14ac:dyDescent="0.25">
      <c r="A35" s="7">
        <v>27</v>
      </c>
      <c r="B35" s="7" t="s">
        <v>158</v>
      </c>
      <c r="C35" s="9">
        <v>17.066576546130403</v>
      </c>
      <c r="D35" s="9">
        <v>16.372183498135797</v>
      </c>
      <c r="E35" s="9">
        <f t="shared" si="0"/>
        <v>4.2412977357215172E-2</v>
      </c>
      <c r="F35" s="8">
        <f t="shared" si="1"/>
        <v>4.2412977357215172E-2</v>
      </c>
      <c r="G35" s="7">
        <f t="shared" si="2"/>
        <v>7</v>
      </c>
      <c r="H35" s="9">
        <v>16.712170100107603</v>
      </c>
      <c r="I35" s="9">
        <f t="shared" si="3"/>
        <v>0.11066815032798499</v>
      </c>
      <c r="J35" s="7">
        <f t="shared" si="4"/>
        <v>30</v>
      </c>
      <c r="K35" s="8">
        <f t="shared" si="5"/>
        <v>4.6937657540257124E-3</v>
      </c>
      <c r="L35" s="7">
        <f t="shared" si="6"/>
        <v>5</v>
      </c>
      <c r="M35" s="6">
        <f t="shared" si="7"/>
        <v>1</v>
      </c>
      <c r="N35" s="6">
        <f t="shared" si="8"/>
        <v>4.6937657540257124E-3</v>
      </c>
    </row>
    <row r="36" spans="1:14" x14ac:dyDescent="0.25">
      <c r="A36" s="7">
        <v>41</v>
      </c>
      <c r="B36" s="7" t="s">
        <v>159</v>
      </c>
      <c r="C36" s="9">
        <v>24.321156475874201</v>
      </c>
      <c r="D36" s="9">
        <v>24.394803252640401</v>
      </c>
      <c r="E36" s="9">
        <f t="shared" si="0"/>
        <v>-3.0189535042972177E-3</v>
      </c>
      <c r="F36" s="8">
        <f t="shared" si="1"/>
        <v>3.0189535042972177E-3</v>
      </c>
      <c r="G36" s="7">
        <f t="shared" si="2"/>
        <v>1</v>
      </c>
      <c r="H36" s="9">
        <v>24.358790657687297</v>
      </c>
      <c r="I36" s="9">
        <f t="shared" si="3"/>
        <v>0.16130414483368008</v>
      </c>
      <c r="J36" s="7">
        <f t="shared" si="4"/>
        <v>25</v>
      </c>
      <c r="K36" s="8">
        <f t="shared" si="5"/>
        <v>4.8696971330330441E-4</v>
      </c>
      <c r="L36" s="7">
        <f t="shared" si="6"/>
        <v>1</v>
      </c>
      <c r="M36" s="6">
        <f t="shared" si="7"/>
        <v>-1</v>
      </c>
      <c r="N36" s="6">
        <f t="shared" si="8"/>
        <v>-4.8696971330330441E-4</v>
      </c>
    </row>
    <row r="37" spans="1:14" x14ac:dyDescent="0.25">
      <c r="A37" s="7">
        <v>44</v>
      </c>
      <c r="B37" s="7" t="s">
        <v>160</v>
      </c>
      <c r="C37" s="9">
        <v>27.898550724637701</v>
      </c>
      <c r="D37" s="9">
        <v>38.557750366600501</v>
      </c>
      <c r="E37" s="9">
        <f t="shared" si="0"/>
        <v>-0.27644765424893702</v>
      </c>
      <c r="F37" s="8">
        <f t="shared" si="1"/>
        <v>0.27644765424893702</v>
      </c>
      <c r="G37" s="7">
        <f t="shared" si="2"/>
        <v>30</v>
      </c>
      <c r="H37" s="9">
        <v>33.358370520920801</v>
      </c>
      <c r="I37" s="9">
        <f t="shared" si="3"/>
        <v>0.22089944880839366</v>
      </c>
      <c r="J37" s="7">
        <f t="shared" si="4"/>
        <v>16</v>
      </c>
      <c r="K37" s="8">
        <f t="shared" si="5"/>
        <v>6.1067134447963571E-2</v>
      </c>
      <c r="L37" s="7">
        <f t="shared" si="6"/>
        <v>28</v>
      </c>
      <c r="M37" s="6">
        <f t="shared" si="7"/>
        <v>-1</v>
      </c>
      <c r="N37" s="6">
        <f t="shared" si="8"/>
        <v>-6.1067134447963571E-2</v>
      </c>
    </row>
    <row r="38" spans="1:14" x14ac:dyDescent="0.25">
      <c r="A38" s="7">
        <v>47</v>
      </c>
      <c r="B38" s="7" t="s">
        <v>161</v>
      </c>
      <c r="C38" s="9">
        <v>42.309182487407995</v>
      </c>
      <c r="D38" s="9">
        <v>47.446067165838805</v>
      </c>
      <c r="E38" s="9">
        <f t="shared" si="0"/>
        <v>-0.10826787098023943</v>
      </c>
      <c r="F38" s="8">
        <f t="shared" si="1"/>
        <v>0.10826787098023943</v>
      </c>
      <c r="G38" s="7">
        <f t="shared" si="2"/>
        <v>15</v>
      </c>
      <c r="H38" s="9">
        <v>44.934454800333405</v>
      </c>
      <c r="I38" s="9">
        <f t="shared" si="3"/>
        <v>0.29755638968258985</v>
      </c>
      <c r="J38" s="7">
        <f t="shared" si="4"/>
        <v>4</v>
      </c>
      <c r="K38" s="8">
        <f t="shared" si="5"/>
        <v>3.2215796807500488E-2</v>
      </c>
      <c r="L38" s="7">
        <f t="shared" si="6"/>
        <v>19</v>
      </c>
      <c r="M38" s="6">
        <f t="shared" si="7"/>
        <v>-1</v>
      </c>
      <c r="N38" s="6">
        <f t="shared" si="8"/>
        <v>-3.2215796807500488E-2</v>
      </c>
    </row>
    <row r="39" spans="1:14" x14ac:dyDescent="0.25">
      <c r="A39" s="7">
        <v>50</v>
      </c>
      <c r="B39" s="7" t="s">
        <v>162</v>
      </c>
      <c r="C39" s="9">
        <v>31.544309542720999</v>
      </c>
      <c r="D39" s="9">
        <v>35.328753680078499</v>
      </c>
      <c r="E39" s="9">
        <f t="shared" si="0"/>
        <v>-0.10712079377686927</v>
      </c>
      <c r="F39" s="8">
        <f t="shared" si="1"/>
        <v>0.10712079377686927</v>
      </c>
      <c r="G39" s="7">
        <f t="shared" si="2"/>
        <v>14</v>
      </c>
      <c r="H39" s="9">
        <v>33.474199288256202</v>
      </c>
      <c r="I39" s="9">
        <f t="shared" si="3"/>
        <v>0.22166646801409792</v>
      </c>
      <c r="J39" s="7">
        <f t="shared" si="4"/>
        <v>15</v>
      </c>
      <c r="K39" s="8">
        <f t="shared" si="5"/>
        <v>2.3745088007385173E-2</v>
      </c>
      <c r="L39" s="7">
        <f t="shared" si="6"/>
        <v>16</v>
      </c>
      <c r="M39" s="6">
        <f t="shared" si="7"/>
        <v>-1</v>
      </c>
      <c r="N39" s="6">
        <f t="shared" si="8"/>
        <v>-2.3745088007385173E-2</v>
      </c>
    </row>
    <row r="40" spans="1:14" x14ac:dyDescent="0.25">
      <c r="A40" s="7">
        <v>52</v>
      </c>
      <c r="B40" s="7" t="s">
        <v>163</v>
      </c>
      <c r="C40" s="9">
        <v>20.328443877550999</v>
      </c>
      <c r="D40" s="9">
        <v>22.918902345546499</v>
      </c>
      <c r="E40" s="9">
        <f t="shared" si="0"/>
        <v>-0.11302716111528206</v>
      </c>
      <c r="F40" s="8">
        <f t="shared" si="1"/>
        <v>0.11302716111528206</v>
      </c>
      <c r="G40" s="7">
        <f t="shared" si="2"/>
        <v>16</v>
      </c>
      <c r="H40" s="9">
        <v>21.6490816725283</v>
      </c>
      <c r="I40" s="9">
        <f t="shared" si="3"/>
        <v>0.14336042600372773</v>
      </c>
      <c r="J40" s="7">
        <f t="shared" si="4"/>
        <v>27</v>
      </c>
      <c r="K40" s="8">
        <f t="shared" si="5"/>
        <v>1.6203621967478807E-2</v>
      </c>
      <c r="L40" s="7">
        <f t="shared" si="6"/>
        <v>12</v>
      </c>
      <c r="M40" s="6">
        <f t="shared" si="7"/>
        <v>-1</v>
      </c>
      <c r="N40" s="6">
        <f t="shared" si="8"/>
        <v>-1.6203621967478807E-2</v>
      </c>
    </row>
    <row r="41" spans="1:14" x14ac:dyDescent="0.25">
      <c r="A41" s="7">
        <v>54</v>
      </c>
      <c r="B41" s="7" t="s">
        <v>164</v>
      </c>
      <c r="C41" s="9">
        <v>36.281681814822996</v>
      </c>
      <c r="D41" s="9">
        <v>37.063334280034105</v>
      </c>
      <c r="E41" s="9">
        <f t="shared" si="0"/>
        <v>-2.1089642375542651E-2</v>
      </c>
      <c r="F41" s="8">
        <f t="shared" si="1"/>
        <v>2.1089642375542651E-2</v>
      </c>
      <c r="G41" s="7">
        <f t="shared" si="2"/>
        <v>4</v>
      </c>
      <c r="H41" s="9">
        <v>36.680305608864103</v>
      </c>
      <c r="I41" s="9">
        <f t="shared" si="3"/>
        <v>0.24289733474960665</v>
      </c>
      <c r="J41" s="7">
        <f t="shared" si="4"/>
        <v>11</v>
      </c>
      <c r="K41" s="8">
        <f t="shared" si="5"/>
        <v>5.1226179238416727E-3</v>
      </c>
      <c r="L41" s="7">
        <f t="shared" si="6"/>
        <v>6</v>
      </c>
      <c r="M41" s="6">
        <f t="shared" si="7"/>
        <v>-1</v>
      </c>
      <c r="N41" s="6">
        <f t="shared" si="8"/>
        <v>-5.1226179238416727E-3</v>
      </c>
    </row>
    <row r="42" spans="1:14" x14ac:dyDescent="0.25">
      <c r="A42" s="7">
        <v>63</v>
      </c>
      <c r="B42" s="7" t="s">
        <v>165</v>
      </c>
      <c r="C42" s="9">
        <v>22.6507499234772</v>
      </c>
      <c r="D42" s="9">
        <v>22.978475858056999</v>
      </c>
      <c r="E42" s="9">
        <f t="shared" si="0"/>
        <v>-1.4262300798548743E-2</v>
      </c>
      <c r="F42" s="8">
        <f t="shared" si="1"/>
        <v>1.4262300798548743E-2</v>
      </c>
      <c r="G42" s="7">
        <f t="shared" si="2"/>
        <v>3</v>
      </c>
      <c r="H42" s="9">
        <v>22.8187919463087</v>
      </c>
      <c r="I42" s="9">
        <f t="shared" si="3"/>
        <v>0.15110625863010124</v>
      </c>
      <c r="J42" s="7">
        <f t="shared" si="4"/>
        <v>26</v>
      </c>
      <c r="K42" s="8">
        <f t="shared" si="5"/>
        <v>2.1551229131258056E-3</v>
      </c>
      <c r="L42" s="7">
        <f t="shared" si="6"/>
        <v>3</v>
      </c>
      <c r="M42" s="6">
        <f t="shared" si="7"/>
        <v>-1</v>
      </c>
      <c r="N42" s="6">
        <f t="shared" si="8"/>
        <v>-2.1551229131258056E-3</v>
      </c>
    </row>
    <row r="43" spans="1:14" x14ac:dyDescent="0.25">
      <c r="A43" s="7">
        <v>66</v>
      </c>
      <c r="B43" s="7" t="s">
        <v>166</v>
      </c>
      <c r="C43" s="9">
        <v>36.776463063639298</v>
      </c>
      <c r="D43" s="9">
        <v>37.071078431372499</v>
      </c>
      <c r="E43" s="9">
        <f t="shared" si="0"/>
        <v>-7.9473104155468443E-3</v>
      </c>
      <c r="F43" s="8">
        <f t="shared" si="1"/>
        <v>7.9473104155468443E-3</v>
      </c>
      <c r="G43" s="7">
        <f t="shared" si="2"/>
        <v>2</v>
      </c>
      <c r="H43" s="9">
        <v>36.9269284931936</v>
      </c>
      <c r="I43" s="9">
        <f t="shared" si="3"/>
        <v>0.24453047384966417</v>
      </c>
      <c r="J43" s="7">
        <f t="shared" si="4"/>
        <v>9</v>
      </c>
      <c r="K43" s="8">
        <f t="shared" si="5"/>
        <v>1.9433595817440414E-3</v>
      </c>
      <c r="L43" s="7">
        <f t="shared" si="6"/>
        <v>2</v>
      </c>
      <c r="M43" s="6">
        <f t="shared" si="7"/>
        <v>-1</v>
      </c>
      <c r="N43" s="6">
        <f t="shared" si="8"/>
        <v>-1.9433595817440414E-3</v>
      </c>
    </row>
    <row r="44" spans="1:14" x14ac:dyDescent="0.25">
      <c r="A44" s="7">
        <v>68</v>
      </c>
      <c r="B44" s="7" t="s">
        <v>167</v>
      </c>
      <c r="C44" s="9">
        <v>28.560714955315301</v>
      </c>
      <c r="D44" s="9">
        <v>30.772900763358798</v>
      </c>
      <c r="E44" s="9">
        <f t="shared" si="0"/>
        <v>-7.1887464397816528E-2</v>
      </c>
      <c r="F44" s="8">
        <f t="shared" si="1"/>
        <v>7.1887464397816528E-2</v>
      </c>
      <c r="G44" s="7">
        <f t="shared" si="2"/>
        <v>12</v>
      </c>
      <c r="H44" s="9">
        <v>29.692697366413402</v>
      </c>
      <c r="I44" s="9">
        <f t="shared" si="3"/>
        <v>0.1966253261010337</v>
      </c>
      <c r="J44" s="7">
        <f t="shared" si="4"/>
        <v>20</v>
      </c>
      <c r="K44" s="8">
        <f t="shared" si="5"/>
        <v>1.4134896129797125E-2</v>
      </c>
      <c r="L44" s="7">
        <f t="shared" si="6"/>
        <v>10</v>
      </c>
      <c r="M44" s="6">
        <f t="shared" si="7"/>
        <v>-1</v>
      </c>
      <c r="N44" s="6">
        <f t="shared" si="8"/>
        <v>-1.4134896129797125E-2</v>
      </c>
    </row>
    <row r="45" spans="1:14" x14ac:dyDescent="0.25">
      <c r="A45" s="7">
        <v>70</v>
      </c>
      <c r="B45" s="7" t="s">
        <v>168</v>
      </c>
      <c r="C45" s="9">
        <v>54.398003742981899</v>
      </c>
      <c r="D45" s="9">
        <v>67.551410808225697</v>
      </c>
      <c r="E45" s="9">
        <f t="shared" si="0"/>
        <v>-0.19471698529858261</v>
      </c>
      <c r="F45" s="8">
        <f t="shared" si="1"/>
        <v>0.19471698529858261</v>
      </c>
      <c r="G45" s="7">
        <f t="shared" si="2"/>
        <v>25</v>
      </c>
      <c r="H45" s="9">
        <v>61.114842175957001</v>
      </c>
      <c r="I45" s="9">
        <f t="shared" si="3"/>
        <v>0.40470306972021186</v>
      </c>
      <c r="J45" s="7">
        <f t="shared" si="4"/>
        <v>3</v>
      </c>
      <c r="K45" s="8">
        <f t="shared" si="5"/>
        <v>7.8802561677001753E-2</v>
      </c>
      <c r="L45" s="7">
        <f t="shared" si="6"/>
        <v>30</v>
      </c>
      <c r="M45" s="6">
        <f t="shared" si="7"/>
        <v>-1</v>
      </c>
      <c r="N45" s="6">
        <f t="shared" si="8"/>
        <v>-7.8802561677001753E-2</v>
      </c>
    </row>
    <row r="46" spans="1:14" x14ac:dyDescent="0.25">
      <c r="A46" s="7">
        <v>73</v>
      </c>
      <c r="B46" s="7" t="s">
        <v>169</v>
      </c>
      <c r="C46" s="9">
        <v>32.214914725225704</v>
      </c>
      <c r="D46" s="9">
        <v>37.649803796797102</v>
      </c>
      <c r="E46" s="9">
        <f t="shared" si="0"/>
        <v>-0.14435371565027247</v>
      </c>
      <c r="F46" s="8">
        <f t="shared" si="1"/>
        <v>0.14435371565027247</v>
      </c>
      <c r="G46" s="7">
        <f t="shared" si="2"/>
        <v>19</v>
      </c>
      <c r="H46" s="9">
        <v>35</v>
      </c>
      <c r="I46" s="9">
        <f t="shared" si="3"/>
        <v>0.23177033492822907</v>
      </c>
      <c r="J46" s="7">
        <f t="shared" si="4"/>
        <v>13</v>
      </c>
      <c r="K46" s="8">
        <f t="shared" si="5"/>
        <v>3.3456909024397991E-2</v>
      </c>
      <c r="L46" s="7">
        <f t="shared" si="6"/>
        <v>20</v>
      </c>
      <c r="M46" s="6">
        <f t="shared" si="7"/>
        <v>-1</v>
      </c>
      <c r="N46" s="6">
        <f t="shared" si="8"/>
        <v>-3.3456909024397991E-2</v>
      </c>
    </row>
    <row r="47" spans="1:14" x14ac:dyDescent="0.25">
      <c r="A47" s="7">
        <v>76</v>
      </c>
      <c r="B47" s="7" t="s">
        <v>170</v>
      </c>
      <c r="C47" s="9">
        <v>30.260735285383401</v>
      </c>
      <c r="D47" s="9">
        <v>31.612223393045298</v>
      </c>
      <c r="E47" s="9">
        <f t="shared" si="0"/>
        <v>-4.2752073805704692E-2</v>
      </c>
      <c r="F47" s="8">
        <f t="shared" si="1"/>
        <v>4.2752073805704692E-2</v>
      </c>
      <c r="G47" s="7">
        <f t="shared" si="2"/>
        <v>8</v>
      </c>
      <c r="H47" s="9">
        <v>30.950615668658301</v>
      </c>
      <c r="I47" s="9">
        <f t="shared" si="3"/>
        <v>0.20495527313599513</v>
      </c>
      <c r="J47" s="7">
        <f t="shared" si="4"/>
        <v>19</v>
      </c>
      <c r="K47" s="8">
        <f t="shared" si="5"/>
        <v>8.7622629639784282E-3</v>
      </c>
      <c r="L47" s="7">
        <f t="shared" si="6"/>
        <v>8</v>
      </c>
      <c r="M47" s="6">
        <f t="shared" si="7"/>
        <v>-1</v>
      </c>
      <c r="N47" s="6">
        <f t="shared" si="8"/>
        <v>-8.7622629639784282E-3</v>
      </c>
    </row>
    <row r="48" spans="1:14" x14ac:dyDescent="0.25">
      <c r="A48" s="7">
        <v>81</v>
      </c>
      <c r="B48" s="7" t="s">
        <v>171</v>
      </c>
      <c r="C48" s="9">
        <v>36.641764496620397</v>
      </c>
      <c r="D48" s="9">
        <v>44.8783830078794</v>
      </c>
      <c r="E48" s="9">
        <f t="shared" si="0"/>
        <v>-0.18353198041500027</v>
      </c>
      <c r="F48" s="8">
        <f t="shared" si="1"/>
        <v>0.18353198041500027</v>
      </c>
      <c r="G48" s="7">
        <f t="shared" si="2"/>
        <v>24</v>
      </c>
      <c r="H48" s="9">
        <v>40.837696335078498</v>
      </c>
      <c r="I48" s="9">
        <f t="shared" si="3"/>
        <v>0.27042761592224163</v>
      </c>
      <c r="J48" s="7">
        <f t="shared" si="4"/>
        <v>7</v>
      </c>
      <c r="K48" s="8">
        <f t="shared" si="5"/>
        <v>4.9632115909116065E-2</v>
      </c>
      <c r="L48" s="7">
        <f t="shared" si="6"/>
        <v>27</v>
      </c>
      <c r="M48" s="6">
        <f t="shared" si="7"/>
        <v>-1</v>
      </c>
      <c r="N48" s="6">
        <f t="shared" si="8"/>
        <v>-4.9632115909116065E-2</v>
      </c>
    </row>
    <row r="49" spans="1:25" x14ac:dyDescent="0.25">
      <c r="A49" s="7">
        <v>85</v>
      </c>
      <c r="B49" s="7" t="s">
        <v>172</v>
      </c>
      <c r="C49" s="9">
        <v>17.929292929292899</v>
      </c>
      <c r="D49" s="9">
        <v>21.414821944177103</v>
      </c>
      <c r="E49" s="9">
        <f t="shared" si="0"/>
        <v>-0.16276245602088477</v>
      </c>
      <c r="F49" s="8">
        <f t="shared" si="1"/>
        <v>0.16276245602088477</v>
      </c>
      <c r="G49" s="7">
        <f t="shared" si="2"/>
        <v>23</v>
      </c>
      <c r="H49" s="9">
        <v>19.714144898964999</v>
      </c>
      <c r="I49" s="9">
        <f t="shared" si="3"/>
        <v>0.13054725617305019</v>
      </c>
      <c r="J49" s="7">
        <f t="shared" si="4"/>
        <v>28</v>
      </c>
      <c r="K49" s="8">
        <f t="shared" si="5"/>
        <v>2.1248192041513257E-2</v>
      </c>
      <c r="L49" s="7">
        <f t="shared" si="6"/>
        <v>15</v>
      </c>
      <c r="M49" s="6">
        <f t="shared" si="7"/>
        <v>-1</v>
      </c>
      <c r="N49" s="6">
        <f t="shared" si="8"/>
        <v>-2.1248192041513257E-2</v>
      </c>
    </row>
    <row r="50" spans="1:25" x14ac:dyDescent="0.25">
      <c r="A50" s="7">
        <v>86</v>
      </c>
      <c r="B50" s="7" t="s">
        <v>173</v>
      </c>
      <c r="C50" s="9">
        <v>35.922628185446698</v>
      </c>
      <c r="D50" s="9">
        <v>48.182086905113799</v>
      </c>
      <c r="E50" s="9">
        <f t="shared" si="0"/>
        <v>-0.25444017698548349</v>
      </c>
      <c r="F50" s="8">
        <f t="shared" si="1"/>
        <v>0.25444017698548349</v>
      </c>
      <c r="G50" s="7">
        <f t="shared" si="2"/>
        <v>26</v>
      </c>
      <c r="H50" s="9">
        <v>42.168674698795201</v>
      </c>
      <c r="I50" s="9">
        <f t="shared" si="3"/>
        <v>0.27924136738340866</v>
      </c>
      <c r="J50" s="7">
        <f t="shared" si="4"/>
        <v>5</v>
      </c>
      <c r="K50" s="8">
        <f t="shared" si="5"/>
        <v>7.1050222938702917E-2</v>
      </c>
      <c r="L50" s="7">
        <f t="shared" si="6"/>
        <v>29</v>
      </c>
      <c r="M50" s="6">
        <f t="shared" si="7"/>
        <v>-1</v>
      </c>
      <c r="N50" s="6">
        <f t="shared" si="8"/>
        <v>-7.1050222938702917E-2</v>
      </c>
    </row>
    <row r="51" spans="1:25" x14ac:dyDescent="0.25">
      <c r="A51" s="22">
        <v>88</v>
      </c>
      <c r="B51" s="22" t="s">
        <v>191</v>
      </c>
      <c r="C51" s="9">
        <v>17.505470459518598</v>
      </c>
      <c r="D51" s="9">
        <v>12.4740124740125</v>
      </c>
      <c r="E51" s="24">
        <f t="shared" si="0"/>
        <v>0.40335521517140466</v>
      </c>
      <c r="F51" s="30">
        <f t="shared" si="1"/>
        <v>0.40335521517140466</v>
      </c>
      <c r="G51" s="22">
        <f t="shared" si="2"/>
        <v>33</v>
      </c>
      <c r="H51" s="9">
        <v>14.9253731343284</v>
      </c>
      <c r="I51" s="9">
        <f t="shared" si="3"/>
        <v>9.8835963722059592E-2</v>
      </c>
      <c r="J51" s="22">
        <f t="shared" si="4"/>
        <v>32</v>
      </c>
      <c r="K51" s="8">
        <f t="shared" si="5"/>
        <v>3.9866001413784491E-2</v>
      </c>
      <c r="L51" s="22">
        <f t="shared" si="6"/>
        <v>24</v>
      </c>
      <c r="M51" s="6">
        <f t="shared" si="7"/>
        <v>1</v>
      </c>
      <c r="N51" s="6">
        <f t="shared" si="8"/>
        <v>3.9866001413784491E-2</v>
      </c>
    </row>
    <row r="52" spans="1:25" x14ac:dyDescent="0.25">
      <c r="A52" s="7">
        <v>91</v>
      </c>
      <c r="B52" s="7" t="s">
        <v>174</v>
      </c>
      <c r="C52" s="9">
        <v>25.834230355220701</v>
      </c>
      <c r="D52" s="9">
        <v>42.682926829268304</v>
      </c>
      <c r="E52" s="9">
        <f t="shared" si="0"/>
        <v>-0.39474088882054376</v>
      </c>
      <c r="F52" s="8">
        <f t="shared" si="1"/>
        <v>0.39474088882054376</v>
      </c>
      <c r="G52" s="7">
        <f t="shared" si="2"/>
        <v>32</v>
      </c>
      <c r="H52" s="9">
        <v>34.500784108729697</v>
      </c>
      <c r="I52" s="9">
        <f t="shared" si="3"/>
        <v>0.22846452251905158</v>
      </c>
      <c r="J52" s="7">
        <f t="shared" si="4"/>
        <v>14</v>
      </c>
      <c r="K52" s="8">
        <f t="shared" si="5"/>
        <v>9.0184288683131553E-2</v>
      </c>
      <c r="L52" s="7">
        <f t="shared" si="6"/>
        <v>31</v>
      </c>
      <c r="M52" s="6">
        <f t="shared" si="7"/>
        <v>-1</v>
      </c>
      <c r="N52" s="6">
        <f t="shared" si="8"/>
        <v>-9.0184288683131553E-2</v>
      </c>
    </row>
    <row r="53" spans="1:25" x14ac:dyDescent="0.25">
      <c r="A53" s="7">
        <v>94</v>
      </c>
      <c r="B53" s="7" t="s">
        <v>175</v>
      </c>
      <c r="C53" s="9">
        <v>140.76246334310898</v>
      </c>
      <c r="D53" s="9">
        <v>160.968660968661</v>
      </c>
      <c r="E53" s="9">
        <f t="shared" si="0"/>
        <v>-0.12552876754988954</v>
      </c>
      <c r="F53" s="8">
        <f t="shared" si="1"/>
        <v>0.12552876754988954</v>
      </c>
      <c r="G53" s="7">
        <f t="shared" si="2"/>
        <v>18</v>
      </c>
      <c r="H53" s="9">
        <v>151.011560693642</v>
      </c>
      <c r="I53" s="9">
        <f t="shared" si="3"/>
        <v>1</v>
      </c>
      <c r="J53" s="7">
        <f t="shared" si="4"/>
        <v>1</v>
      </c>
      <c r="K53" s="8">
        <f t="shared" si="5"/>
        <v>0.12552876754988954</v>
      </c>
      <c r="L53" s="7">
        <f t="shared" si="6"/>
        <v>33</v>
      </c>
      <c r="M53" s="6">
        <f t="shared" si="7"/>
        <v>-1</v>
      </c>
      <c r="N53" s="6">
        <f t="shared" si="8"/>
        <v>-0.12552876754988954</v>
      </c>
    </row>
    <row r="54" spans="1:25" x14ac:dyDescent="0.25">
      <c r="A54" s="7">
        <v>95</v>
      </c>
      <c r="B54" s="7" t="s">
        <v>176</v>
      </c>
      <c r="C54" s="9">
        <v>24.312896405919702</v>
      </c>
      <c r="D54" s="9">
        <v>32.719836400817996</v>
      </c>
      <c r="E54" s="9">
        <f t="shared" si="0"/>
        <v>-0.25693710359407912</v>
      </c>
      <c r="F54" s="8">
        <f t="shared" si="1"/>
        <v>0.25693710359407912</v>
      </c>
      <c r="G54" s="7">
        <f t="shared" si="2"/>
        <v>27</v>
      </c>
      <c r="H54" s="9">
        <v>28.586278586278599</v>
      </c>
      <c r="I54" s="9">
        <f t="shared" si="3"/>
        <v>0.18929861035124154</v>
      </c>
      <c r="J54" s="7">
        <f t="shared" si="4"/>
        <v>22</v>
      </c>
      <c r="K54" s="8">
        <f t="shared" si="5"/>
        <v>4.8637836658032167E-2</v>
      </c>
      <c r="L54" s="7">
        <f t="shared" si="6"/>
        <v>26</v>
      </c>
      <c r="M54" s="6">
        <f t="shared" si="7"/>
        <v>-1</v>
      </c>
      <c r="N54" s="6">
        <f t="shared" si="8"/>
        <v>-4.8637836658032167E-2</v>
      </c>
    </row>
    <row r="55" spans="1:25" x14ac:dyDescent="0.25">
      <c r="A55" s="7">
        <v>97</v>
      </c>
      <c r="B55" s="7" t="s">
        <v>177</v>
      </c>
      <c r="C55" s="9">
        <v>11.8043844856661</v>
      </c>
      <c r="D55" s="9">
        <v>16</v>
      </c>
      <c r="E55" s="9">
        <f t="shared" si="0"/>
        <v>-0.26222596964586875</v>
      </c>
      <c r="F55" s="8">
        <f t="shared" si="1"/>
        <v>0.26222596964586875</v>
      </c>
      <c r="G55" s="7">
        <f t="shared" si="2"/>
        <v>28</v>
      </c>
      <c r="H55" s="9">
        <v>13.957307060755301</v>
      </c>
      <c r="I55" s="9">
        <f t="shared" si="3"/>
        <v>9.2425420919068371E-2</v>
      </c>
      <c r="J55" s="7">
        <f t="shared" si="4"/>
        <v>33</v>
      </c>
      <c r="K55" s="8">
        <f t="shared" si="5"/>
        <v>2.4236345620430266E-2</v>
      </c>
      <c r="L55" s="7">
        <f t="shared" si="6"/>
        <v>17</v>
      </c>
      <c r="M55" s="6">
        <f t="shared" si="7"/>
        <v>-1</v>
      </c>
      <c r="N55" s="6">
        <f t="shared" si="8"/>
        <v>-2.4236345620430266E-2</v>
      </c>
    </row>
    <row r="56" spans="1:25" x14ac:dyDescent="0.25">
      <c r="A56" s="7">
        <v>99</v>
      </c>
      <c r="B56" s="7" t="s">
        <v>178</v>
      </c>
      <c r="C56" s="9">
        <v>46.120058565153698</v>
      </c>
      <c r="D56" s="9">
        <v>33.168666196189101</v>
      </c>
      <c r="E56" s="9">
        <f t="shared" si="0"/>
        <v>0.39047070184729471</v>
      </c>
      <c r="F56" s="8">
        <f t="shared" si="1"/>
        <v>0.39047070184729471</v>
      </c>
      <c r="G56" s="7">
        <f t="shared" si="2"/>
        <v>31</v>
      </c>
      <c r="H56" s="9">
        <v>39.5256916996047</v>
      </c>
      <c r="I56" s="9">
        <f t="shared" si="3"/>
        <v>0.26173950867106588</v>
      </c>
      <c r="J56" s="7">
        <f t="shared" si="4"/>
        <v>8</v>
      </c>
      <c r="K56" s="8">
        <f t="shared" si="5"/>
        <v>0.10220160965195717</v>
      </c>
      <c r="L56" s="7">
        <f t="shared" si="6"/>
        <v>32</v>
      </c>
      <c r="M56" s="6">
        <f t="shared" si="7"/>
        <v>1</v>
      </c>
      <c r="N56" s="6">
        <f t="shared" si="8"/>
        <v>0.10220160965195717</v>
      </c>
    </row>
    <row r="57" spans="1:25" customFormat="1" ht="13.35" customHeight="1" x14ac:dyDescent="0.25">
      <c r="A57" s="33" t="s">
        <v>122</v>
      </c>
      <c r="B57" s="33"/>
      <c r="C57" s="33"/>
      <c r="D57" s="33"/>
      <c r="E57" s="33"/>
      <c r="F57" s="33"/>
      <c r="G57" s="33"/>
      <c r="H57" s="33"/>
      <c r="I57" s="33"/>
      <c r="J57" s="33"/>
      <c r="K57" s="33"/>
      <c r="L57" s="33"/>
      <c r="M57" s="6"/>
      <c r="N57" s="6"/>
      <c r="O57" s="6"/>
      <c r="P57" s="6"/>
      <c r="Q57" s="6"/>
      <c r="R57" s="6"/>
      <c r="S57" s="6"/>
      <c r="T57" s="6"/>
      <c r="U57" s="6"/>
      <c r="V57" s="6"/>
      <c r="W57" s="6"/>
      <c r="X57" s="6"/>
      <c r="Y57" s="6"/>
    </row>
    <row r="58" spans="1:25" customFormat="1" ht="13.35" customHeight="1" x14ac:dyDescent="0.25">
      <c r="A58" s="34" t="s">
        <v>123</v>
      </c>
      <c r="B58" s="34"/>
      <c r="C58" s="29">
        <f>AVERAGE(C24:C56)</f>
        <v>33.857029858208016</v>
      </c>
      <c r="D58" s="29">
        <f>AVERAGE(D24:D56)</f>
        <v>38.189431722461329</v>
      </c>
      <c r="E58" s="29">
        <f>AVERAGE(E24:E56)</f>
        <v>-9.4854865527695703E-2</v>
      </c>
      <c r="F58" s="29">
        <f>AVERAGE(F24:F56)</f>
        <v>0.14553601064138746</v>
      </c>
      <c r="G58" s="26" t="s">
        <v>124</v>
      </c>
      <c r="H58" s="29">
        <f>AVERAGE(H24:H56)</f>
        <v>36.071063693628609</v>
      </c>
      <c r="I58" s="29">
        <f>AVERAGE(I24:I56)</f>
        <v>0.23886292895685102</v>
      </c>
      <c r="J58" s="26" t="s">
        <v>124</v>
      </c>
      <c r="K58" s="29">
        <f>AVERAGE(K24:K56)</f>
        <v>3.3798271909058084E-2</v>
      </c>
      <c r="L58" s="26" t="s">
        <v>124</v>
      </c>
      <c r="M58" s="6"/>
      <c r="N58" s="6"/>
      <c r="O58" s="6"/>
      <c r="P58" s="6"/>
      <c r="Q58" s="6"/>
      <c r="R58" s="6"/>
      <c r="S58" s="6"/>
      <c r="T58" s="6"/>
      <c r="U58" s="6"/>
      <c r="V58" s="6"/>
      <c r="W58" s="6"/>
      <c r="X58" s="6"/>
      <c r="Y58" s="6"/>
    </row>
    <row r="59" spans="1:25" customFormat="1" ht="13.35" customHeight="1" x14ac:dyDescent="0.25">
      <c r="A59" s="34" t="s">
        <v>125</v>
      </c>
      <c r="B59" s="34"/>
      <c r="C59" s="29">
        <f>_xlfn.STDEV.S(C24:C56)</f>
        <v>23.248860676957797</v>
      </c>
      <c r="D59" s="29">
        <f>_xlfn.STDEV.S(D24:D56)</f>
        <v>26.548370829196053</v>
      </c>
      <c r="E59" s="29">
        <f>_xlfn.STDEV.S(E24:E56)</f>
        <v>0.15977708135661511</v>
      </c>
      <c r="F59" s="29">
        <f>_xlfn.STDEV.S(F24:F56)</f>
        <v>0.11386265057178625</v>
      </c>
      <c r="G59" s="26" t="s">
        <v>124</v>
      </c>
      <c r="H59" s="29">
        <f>_xlfn.STDEV.S(H24:H56)</f>
        <v>24.794998285974653</v>
      </c>
      <c r="I59" s="29">
        <f>_xlfn.STDEV.S(I24:I56)</f>
        <v>0.16419271592243459</v>
      </c>
      <c r="J59" s="26" t="s">
        <v>124</v>
      </c>
      <c r="K59" s="29">
        <f>_xlfn.STDEV.S(K24:K56)</f>
        <v>3.0890237311650626E-2</v>
      </c>
      <c r="L59" s="26" t="s">
        <v>124</v>
      </c>
      <c r="M59" s="6"/>
      <c r="N59" s="6"/>
      <c r="O59" s="6"/>
      <c r="P59" s="6"/>
      <c r="Q59" s="6"/>
      <c r="R59" s="6"/>
      <c r="S59" s="6"/>
      <c r="T59" s="6"/>
      <c r="U59" s="6"/>
      <c r="V59" s="6"/>
      <c r="W59" s="6"/>
      <c r="X59" s="6"/>
      <c r="Y59" s="6"/>
    </row>
    <row r="60" spans="1:25" customFormat="1" ht="13.35" customHeight="1" x14ac:dyDescent="0.25">
      <c r="A60" s="34" t="s">
        <v>126</v>
      </c>
      <c r="B60" s="34"/>
      <c r="C60" s="29">
        <f>_xlfn.VAR.S(C24:C56)</f>
        <v>540.50952277659462</v>
      </c>
      <c r="D60" s="29">
        <f>_xlfn.VAR.S(D24:D56)</f>
        <v>704.81599368450793</v>
      </c>
      <c r="E60" s="29">
        <f>_xlfn.VAR.S(E24:E56)</f>
        <v>2.5528715726838402E-2</v>
      </c>
      <c r="F60" s="29">
        <f>_xlfn.VAR.S(F24:F56)</f>
        <v>1.2964703195232696E-2</v>
      </c>
      <c r="G60" s="26" t="s">
        <v>124</v>
      </c>
      <c r="H60" s="29">
        <f>_xlfn.VAR.S(H24:H56)</f>
        <v>614.79194000148595</v>
      </c>
      <c r="I60" s="29">
        <f>_xlfn.VAR.S(I24:I56)</f>
        <v>2.6959247961985303E-2</v>
      </c>
      <c r="J60" s="26" t="s">
        <v>124</v>
      </c>
      <c r="K60" s="29">
        <f>_xlfn.VAR.S(K24:K56)</f>
        <v>9.5420676117009243E-4</v>
      </c>
      <c r="L60" s="26" t="s">
        <v>124</v>
      </c>
      <c r="M60" s="6"/>
      <c r="N60" s="6"/>
      <c r="O60" s="6"/>
      <c r="P60" s="6"/>
      <c r="Q60" s="6"/>
      <c r="R60" s="6"/>
      <c r="S60" s="6"/>
      <c r="T60" s="6"/>
      <c r="U60" s="6"/>
      <c r="V60" s="6"/>
      <c r="W60" s="6"/>
      <c r="X60" s="6"/>
      <c r="Y60" s="6"/>
    </row>
    <row r="61" spans="1:25" customFormat="1" ht="13.35" customHeight="1" x14ac:dyDescent="0.25">
      <c r="A61" s="34" t="s">
        <v>127</v>
      </c>
      <c r="B61" s="34"/>
      <c r="C61" s="29">
        <f>MAX(C24:C56)</f>
        <v>140.76246334310898</v>
      </c>
      <c r="D61" s="29">
        <f>MAX(D24:D56)</f>
        <v>160.968660968661</v>
      </c>
      <c r="E61" s="29">
        <f>MAX(E24:E56)</f>
        <v>0.40335521517140466</v>
      </c>
      <c r="F61" s="29">
        <f>MAX(F24:F56)</f>
        <v>0.40335521517140466</v>
      </c>
      <c r="G61" s="26" t="s">
        <v>124</v>
      </c>
      <c r="H61" s="29">
        <f>MAX(H24:H56)</f>
        <v>151.011560693642</v>
      </c>
      <c r="I61" s="29">
        <f>MAX(I24:I56)</f>
        <v>1</v>
      </c>
      <c r="J61" s="26" t="s">
        <v>124</v>
      </c>
      <c r="K61" s="29">
        <f>MAX(K24:K56)</f>
        <v>0.12552876754988954</v>
      </c>
      <c r="L61" s="26" t="s">
        <v>124</v>
      </c>
      <c r="M61" s="6"/>
      <c r="N61" s="6"/>
      <c r="O61" s="6"/>
      <c r="P61" s="6"/>
      <c r="Q61" s="6"/>
      <c r="R61" s="6"/>
      <c r="S61" s="6"/>
      <c r="T61" s="6"/>
      <c r="U61" s="6"/>
      <c r="V61" s="6"/>
      <c r="W61" s="6"/>
      <c r="X61" s="6"/>
      <c r="Y61" s="6"/>
    </row>
    <row r="62" spans="1:25" customFormat="1" ht="13.35" customHeight="1" x14ac:dyDescent="0.25">
      <c r="A62" s="34" t="s">
        <v>128</v>
      </c>
      <c r="B62" s="34"/>
      <c r="C62" s="29">
        <f>MIN(C24:C56)</f>
        <v>11.8043844856661</v>
      </c>
      <c r="D62" s="29">
        <f>MIN(D24:D56)</f>
        <v>12.4740124740125</v>
      </c>
      <c r="E62" s="29">
        <f>MIN(E24:E56)</f>
        <v>-0.39474088882054376</v>
      </c>
      <c r="F62" s="29">
        <f>MIN(F24:F56)</f>
        <v>3.0189535042972177E-3</v>
      </c>
      <c r="G62" s="26" t="s">
        <v>124</v>
      </c>
      <c r="H62" s="29">
        <f>MIN(H24:H56)</f>
        <v>13.957307060755301</v>
      </c>
      <c r="I62" s="29">
        <f>MIN(I24:I56)</f>
        <v>9.2425420919068371E-2</v>
      </c>
      <c r="J62" s="26" t="s">
        <v>124</v>
      </c>
      <c r="K62" s="29">
        <f>MIN(K24:K56)</f>
        <v>4.8696971330330441E-4</v>
      </c>
      <c r="L62" s="26" t="s">
        <v>124</v>
      </c>
      <c r="M62" s="6"/>
      <c r="N62" s="6"/>
      <c r="O62" s="6"/>
      <c r="P62" s="6"/>
      <c r="Q62" s="6"/>
      <c r="R62" s="6"/>
      <c r="S62" s="6"/>
      <c r="T62" s="6"/>
      <c r="U62" s="6"/>
      <c r="V62" s="6"/>
      <c r="W62" s="6"/>
      <c r="X62" s="6"/>
      <c r="Y62" s="6"/>
    </row>
    <row r="63" spans="1:25" ht="18.75" x14ac:dyDescent="0.25">
      <c r="A63" s="31" t="s">
        <v>129</v>
      </c>
      <c r="B63" s="31"/>
      <c r="C63" s="31"/>
      <c r="D63" s="31"/>
      <c r="E63" s="31"/>
      <c r="F63" s="31"/>
      <c r="G63" s="31"/>
      <c r="H63" s="31"/>
      <c r="I63" s="31"/>
      <c r="J63" s="31"/>
      <c r="K63" s="31"/>
      <c r="L63" s="31"/>
    </row>
    <row r="64" spans="1:25" ht="43.7" customHeight="1" x14ac:dyDescent="0.25">
      <c r="A64" s="32"/>
      <c r="B64" s="32"/>
      <c r="C64" s="32"/>
      <c r="D64" s="32"/>
      <c r="E64" s="32"/>
      <c r="F64" s="32"/>
      <c r="G64" s="32"/>
      <c r="H64" s="32"/>
      <c r="I64" s="32"/>
      <c r="J64" s="32"/>
      <c r="K64" s="32"/>
      <c r="L64" s="32"/>
    </row>
  </sheetData>
  <mergeCells count="20">
    <mergeCell ref="A22:L22"/>
    <mergeCell ref="A14:L14"/>
    <mergeCell ref="B15:F15"/>
    <mergeCell ref="H15:L15"/>
    <mergeCell ref="B16:L16"/>
    <mergeCell ref="B17:L17"/>
    <mergeCell ref="B18:L18"/>
    <mergeCell ref="B19:L19"/>
    <mergeCell ref="B20:L20"/>
    <mergeCell ref="B21:D21"/>
    <mergeCell ref="F21:I21"/>
    <mergeCell ref="K21:L21"/>
    <mergeCell ref="A63:L63"/>
    <mergeCell ref="A64:L64"/>
    <mergeCell ref="A57:L57"/>
    <mergeCell ref="A58:B58"/>
    <mergeCell ref="A59:B59"/>
    <mergeCell ref="A60:B60"/>
    <mergeCell ref="A61:B61"/>
    <mergeCell ref="A62:B62"/>
  </mergeCells>
  <conditionalFormatting sqref="G24:G56">
    <cfRule type="colorScale" priority="6">
      <colorScale>
        <cfvo type="min"/>
        <cfvo type="percentile" val="50"/>
        <cfvo type="max"/>
        <color rgb="FF63BE7B"/>
        <color rgb="FFFFEB84"/>
        <color rgb="FFF8696B"/>
      </colorScale>
    </cfRule>
  </conditionalFormatting>
  <conditionalFormatting sqref="G58:G62">
    <cfRule type="colorScale" priority="3">
      <colorScale>
        <cfvo type="min"/>
        <cfvo type="percentile" val="50"/>
        <cfvo type="max"/>
        <color rgb="FF63BE7B"/>
        <color rgb="FFFFEB84"/>
        <color rgb="FFF8696B"/>
      </colorScale>
    </cfRule>
  </conditionalFormatting>
  <conditionalFormatting sqref="J24:J56">
    <cfRule type="colorScale" priority="5">
      <colorScale>
        <cfvo type="min"/>
        <cfvo type="percentile" val="50"/>
        <cfvo type="max"/>
        <color rgb="FF63BE7B"/>
        <color rgb="FFFFEB84"/>
        <color rgb="FFF8696B"/>
      </colorScale>
    </cfRule>
  </conditionalFormatting>
  <conditionalFormatting sqref="J58:J62">
    <cfRule type="colorScale" priority="2">
      <colorScale>
        <cfvo type="min"/>
        <cfvo type="percentile" val="50"/>
        <cfvo type="max"/>
        <color rgb="FF63BE7B"/>
        <color rgb="FFFFEB84"/>
        <color rgb="FFF8696B"/>
      </colorScale>
    </cfRule>
  </conditionalFormatting>
  <conditionalFormatting sqref="L24:L56">
    <cfRule type="colorScale" priority="4">
      <colorScale>
        <cfvo type="min"/>
        <cfvo type="percentile" val="50"/>
        <cfvo type="max"/>
        <color rgb="FF63BE7B"/>
        <color rgb="FFFFEB84"/>
        <color rgb="FFF8696B"/>
      </colorScale>
    </cfRule>
  </conditionalFormatting>
  <conditionalFormatting sqref="L58:L62">
    <cfRule type="colorScale" priority="1">
      <colorScale>
        <cfvo type="min"/>
        <cfvo type="percentile" val="50"/>
        <cfvo type="max"/>
        <color rgb="FF63BE7B"/>
        <color rgb="FFFFEB84"/>
        <color rgb="FFF8696B"/>
      </colorScale>
    </cfRule>
  </conditionalFormatting>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5496F3-03E4-4DD7-92DC-DCBE2935F1F9}">
  <sheetPr>
    <tabColor rgb="FF00B050"/>
  </sheetPr>
  <dimension ref="A14:Y64"/>
  <sheetViews>
    <sheetView zoomScale="80" zoomScaleNormal="80" workbookViewId="0"/>
  </sheetViews>
  <sheetFormatPr baseColWidth="10" defaultColWidth="10.625" defaultRowHeight="15" x14ac:dyDescent="0.25"/>
  <cols>
    <col min="1" max="1" width="16.125" style="10" customWidth="1"/>
    <col min="2" max="12" width="13.375" style="10" customWidth="1"/>
    <col min="13" max="16384" width="10.625" style="1"/>
  </cols>
  <sheetData>
    <row r="14" spans="1:12" ht="18.75" x14ac:dyDescent="0.25">
      <c r="A14" s="31" t="s">
        <v>63</v>
      </c>
      <c r="B14" s="31"/>
      <c r="C14" s="31"/>
      <c r="D14" s="31"/>
      <c r="E14" s="31"/>
      <c r="F14" s="31"/>
      <c r="G14" s="31"/>
      <c r="H14" s="31"/>
      <c r="I14" s="31"/>
      <c r="J14" s="31"/>
      <c r="K14" s="31"/>
      <c r="L14" s="31"/>
    </row>
    <row r="15" spans="1:12" s="3" customFormat="1" ht="44.1" customHeight="1" x14ac:dyDescent="0.25">
      <c r="A15" s="2" t="s">
        <v>1</v>
      </c>
      <c r="B15" s="42" t="s">
        <v>64</v>
      </c>
      <c r="C15" s="43"/>
      <c r="D15" s="43"/>
      <c r="E15" s="43"/>
      <c r="F15" s="44"/>
      <c r="G15" s="4" t="s">
        <v>3</v>
      </c>
      <c r="H15" s="38" t="s">
        <v>65</v>
      </c>
      <c r="I15" s="38"/>
      <c r="J15" s="38"/>
      <c r="K15" s="38"/>
      <c r="L15" s="38"/>
    </row>
    <row r="16" spans="1:12" s="3" customFormat="1" ht="44.1" customHeight="1" x14ac:dyDescent="0.25">
      <c r="A16" s="2" t="s">
        <v>5</v>
      </c>
      <c r="B16" s="39" t="s">
        <v>34</v>
      </c>
      <c r="C16" s="39"/>
      <c r="D16" s="39"/>
      <c r="E16" s="39"/>
      <c r="F16" s="39"/>
      <c r="G16" s="39"/>
      <c r="H16" s="39"/>
      <c r="I16" s="39"/>
      <c r="J16" s="39"/>
      <c r="K16" s="39"/>
      <c r="L16" s="39"/>
    </row>
    <row r="17" spans="1:14" s="3" customFormat="1" ht="44.1" customHeight="1" x14ac:dyDescent="0.25">
      <c r="A17" s="2" t="s">
        <v>66</v>
      </c>
      <c r="B17" s="39" t="s">
        <v>192</v>
      </c>
      <c r="C17" s="39"/>
      <c r="D17" s="39"/>
      <c r="E17" s="39"/>
      <c r="F17" s="39"/>
      <c r="G17" s="39"/>
      <c r="H17" s="39"/>
      <c r="I17" s="39"/>
      <c r="J17" s="39"/>
      <c r="K17" s="39"/>
      <c r="L17" s="39"/>
    </row>
    <row r="18" spans="1:14" s="3" customFormat="1" ht="44.1" customHeight="1" x14ac:dyDescent="0.25">
      <c r="A18" s="2" t="s">
        <v>68</v>
      </c>
      <c r="B18" s="39" t="s">
        <v>188</v>
      </c>
      <c r="C18" s="39"/>
      <c r="D18" s="39"/>
      <c r="E18" s="39"/>
      <c r="F18" s="39"/>
      <c r="G18" s="39"/>
      <c r="H18" s="39"/>
      <c r="I18" s="39"/>
      <c r="J18" s="39"/>
      <c r="K18" s="39"/>
      <c r="L18" s="39"/>
    </row>
    <row r="19" spans="1:14" s="3" customFormat="1" ht="44.1" customHeight="1" x14ac:dyDescent="0.25">
      <c r="A19" s="2" t="s">
        <v>70</v>
      </c>
      <c r="B19" s="39"/>
      <c r="C19" s="39"/>
      <c r="D19" s="39"/>
      <c r="E19" s="39"/>
      <c r="F19" s="39"/>
      <c r="G19" s="39"/>
      <c r="H19" s="39"/>
      <c r="I19" s="39"/>
      <c r="J19" s="39"/>
      <c r="K19" s="39"/>
      <c r="L19" s="39"/>
    </row>
    <row r="20" spans="1:14" s="3" customFormat="1" ht="44.1" customHeight="1" x14ac:dyDescent="0.25">
      <c r="A20" s="2" t="s">
        <v>71</v>
      </c>
      <c r="B20" s="39" t="s">
        <v>238</v>
      </c>
      <c r="C20" s="39"/>
      <c r="D20" s="39"/>
      <c r="E20" s="39"/>
      <c r="F20" s="39"/>
      <c r="G20" s="39"/>
      <c r="H20" s="39"/>
      <c r="I20" s="39"/>
      <c r="J20" s="39"/>
      <c r="K20" s="39"/>
      <c r="L20" s="39"/>
    </row>
    <row r="21" spans="1:14" s="3" customFormat="1" ht="43.7" customHeight="1" x14ac:dyDescent="0.25">
      <c r="A21" s="27" t="s">
        <v>72</v>
      </c>
      <c r="B21" s="40" t="s">
        <v>145</v>
      </c>
      <c r="C21" s="40"/>
      <c r="D21" s="40"/>
      <c r="E21" s="28" t="s">
        <v>74</v>
      </c>
      <c r="F21" s="41" t="s">
        <v>193</v>
      </c>
      <c r="G21" s="36"/>
      <c r="H21" s="36"/>
      <c r="I21" s="37"/>
      <c r="J21" s="2" t="s">
        <v>76</v>
      </c>
      <c r="K21" s="39" t="s">
        <v>32</v>
      </c>
      <c r="L21" s="39"/>
    </row>
    <row r="22" spans="1:14" ht="18.75" x14ac:dyDescent="0.25">
      <c r="A22" s="31" t="s">
        <v>77</v>
      </c>
      <c r="B22" s="31"/>
      <c r="C22" s="31"/>
      <c r="D22" s="31"/>
      <c r="E22" s="31"/>
      <c r="F22" s="31"/>
      <c r="G22" s="31"/>
      <c r="H22" s="31"/>
      <c r="I22" s="31"/>
      <c r="J22" s="31"/>
      <c r="K22" s="31"/>
      <c r="L22" s="31"/>
    </row>
    <row r="23" spans="1:14" s="6" customFormat="1" ht="32.25" customHeight="1" x14ac:dyDescent="0.25">
      <c r="A23" s="4" t="s">
        <v>78</v>
      </c>
      <c r="B23" s="5" t="s">
        <v>79</v>
      </c>
      <c r="C23" s="2" t="s">
        <v>80</v>
      </c>
      <c r="D23" s="2" t="s">
        <v>81</v>
      </c>
      <c r="E23" s="2" t="s">
        <v>82</v>
      </c>
      <c r="F23" s="2" t="s">
        <v>83</v>
      </c>
      <c r="G23" s="2" t="s">
        <v>84</v>
      </c>
      <c r="H23" s="2" t="s">
        <v>85</v>
      </c>
      <c r="I23" s="2" t="s">
        <v>86</v>
      </c>
      <c r="J23" s="2" t="s">
        <v>87</v>
      </c>
      <c r="K23" s="2" t="s">
        <v>88</v>
      </c>
      <c r="L23" s="2" t="s">
        <v>89</v>
      </c>
    </row>
    <row r="24" spans="1:14" x14ac:dyDescent="0.25">
      <c r="A24" s="7">
        <v>5</v>
      </c>
      <c r="B24" s="7" t="s">
        <v>147</v>
      </c>
      <c r="C24" s="9">
        <v>26.702661077907202</v>
      </c>
      <c r="D24" s="9">
        <v>33.111501757910595</v>
      </c>
      <c r="E24" s="9">
        <f>(C24-D24)/D24</f>
        <v>-0.19355330745372404</v>
      </c>
      <c r="F24" s="9">
        <f>ABS(E24)</f>
        <v>0.19355330745372404</v>
      </c>
      <c r="G24" s="7">
        <f>RANK(F24,$F$24:$F$56,1)</f>
        <v>27</v>
      </c>
      <c r="H24" s="9">
        <v>29.978137821568701</v>
      </c>
      <c r="I24" s="9">
        <f>H24/MAX($H$24:$H$56)</f>
        <v>0.44290485055790235</v>
      </c>
      <c r="J24" s="7">
        <f>RANK(I24,$I$24:$I$56,0)</f>
        <v>13</v>
      </c>
      <c r="K24" s="9">
        <f>I24*F24</f>
        <v>8.5725698712779366E-2</v>
      </c>
      <c r="L24" s="7">
        <f>RANK(K24,$K$24:$K$56,1)</f>
        <v>28</v>
      </c>
      <c r="M24" s="6">
        <f>IF(E24&gt;0,1,-1)</f>
        <v>-1</v>
      </c>
      <c r="N24" s="6">
        <f>K24*M24</f>
        <v>-8.5725698712779366E-2</v>
      </c>
    </row>
    <row r="25" spans="1:14" x14ac:dyDescent="0.25">
      <c r="A25" s="7">
        <v>8</v>
      </c>
      <c r="B25" s="7" t="s">
        <v>148</v>
      </c>
      <c r="C25" s="9">
        <v>20.7904303135577</v>
      </c>
      <c r="D25" s="9">
        <v>23.742980728714301</v>
      </c>
      <c r="E25" s="9">
        <f t="shared" ref="E25:E56" si="0">(C25-D25)/D25</f>
        <v>-0.12435466502256998</v>
      </c>
      <c r="F25" s="9">
        <f t="shared" ref="F25:F56" si="1">ABS(E25)</f>
        <v>0.12435466502256998</v>
      </c>
      <c r="G25" s="7">
        <f t="shared" ref="G25:G56" si="2">RANK(F25,$F$24:$F$56,1)</f>
        <v>18</v>
      </c>
      <c r="H25" s="9">
        <v>22.296500024125699</v>
      </c>
      <c r="I25" s="9">
        <f t="shared" ref="I25:I56" si="3">H25/MAX($H$24:$H$56)</f>
        <v>0.329414324196102</v>
      </c>
      <c r="J25" s="7">
        <f t="shared" ref="J25:J56" si="4">RANK(I25,$I$24:$I$56,0)</f>
        <v>26</v>
      </c>
      <c r="K25" s="9">
        <f t="shared" ref="K25:K56" si="5">I25*F25</f>
        <v>4.0964207939042534E-2</v>
      </c>
      <c r="L25" s="7">
        <f t="shared" ref="L25:L56" si="6">RANK(K25,$K$24:$K$56,1)</f>
        <v>16</v>
      </c>
      <c r="M25" s="6">
        <f t="shared" ref="M25:M56" si="7">IF(E25&gt;0,1,-1)</f>
        <v>-1</v>
      </c>
      <c r="N25" s="6">
        <f t="shared" ref="N25:N56" si="8">K25*M25</f>
        <v>-4.0964207939042534E-2</v>
      </c>
    </row>
    <row r="26" spans="1:14" x14ac:dyDescent="0.25">
      <c r="A26" s="7">
        <v>11</v>
      </c>
      <c r="B26" s="7" t="s">
        <v>190</v>
      </c>
      <c r="C26" s="9">
        <v>18.169225343434899</v>
      </c>
      <c r="D26" s="9">
        <v>19.538362705664301</v>
      </c>
      <c r="E26" s="9">
        <f t="shared" si="0"/>
        <v>-7.007431394609541E-2</v>
      </c>
      <c r="F26" s="9">
        <f t="shared" si="1"/>
        <v>7.007431394609541E-2</v>
      </c>
      <c r="G26" s="7">
        <f t="shared" si="2"/>
        <v>6</v>
      </c>
      <c r="H26" s="9">
        <v>18.866705299186599</v>
      </c>
      <c r="I26" s="9">
        <f t="shared" si="3"/>
        <v>0.27874163968397431</v>
      </c>
      <c r="J26" s="7">
        <f t="shared" si="4"/>
        <v>29</v>
      </c>
      <c r="K26" s="9">
        <f t="shared" si="5"/>
        <v>1.9532629169064224E-2</v>
      </c>
      <c r="L26" s="7">
        <f t="shared" si="6"/>
        <v>4</v>
      </c>
      <c r="M26" s="6">
        <f t="shared" si="7"/>
        <v>-1</v>
      </c>
      <c r="N26" s="6">
        <f t="shared" si="8"/>
        <v>-1.9532629169064224E-2</v>
      </c>
    </row>
    <row r="27" spans="1:14" x14ac:dyDescent="0.25">
      <c r="A27" s="7">
        <v>13</v>
      </c>
      <c r="B27" s="7" t="s">
        <v>150</v>
      </c>
      <c r="C27" s="9">
        <v>31.4657265300091</v>
      </c>
      <c r="D27" s="9">
        <v>39.358162283515099</v>
      </c>
      <c r="E27" s="9">
        <f t="shared" si="0"/>
        <v>-0.20052856372340569</v>
      </c>
      <c r="F27" s="9">
        <f t="shared" si="1"/>
        <v>0.20052856372340569</v>
      </c>
      <c r="G27" s="7">
        <f t="shared" si="2"/>
        <v>28</v>
      </c>
      <c r="H27" s="9">
        <v>35.514153222904298</v>
      </c>
      <c r="I27" s="9">
        <f t="shared" si="3"/>
        <v>0.52469539033755042</v>
      </c>
      <c r="J27" s="7">
        <f t="shared" si="4"/>
        <v>9</v>
      </c>
      <c r="K27" s="9">
        <f t="shared" si="5"/>
        <v>0.10521641301668071</v>
      </c>
      <c r="L27" s="7">
        <f t="shared" si="6"/>
        <v>31</v>
      </c>
      <c r="M27" s="6">
        <f t="shared" si="7"/>
        <v>-1</v>
      </c>
      <c r="N27" s="6">
        <f t="shared" si="8"/>
        <v>-0.10521641301668071</v>
      </c>
    </row>
    <row r="28" spans="1:14" x14ac:dyDescent="0.25">
      <c r="A28" s="7">
        <v>15</v>
      </c>
      <c r="B28" s="7" t="s">
        <v>151</v>
      </c>
      <c r="C28" s="9">
        <v>6.6128478186190298</v>
      </c>
      <c r="D28" s="9">
        <v>7.1438718973880206</v>
      </c>
      <c r="E28" s="9">
        <f t="shared" si="0"/>
        <v>-7.4332810889728665E-2</v>
      </c>
      <c r="F28" s="9">
        <f t="shared" si="1"/>
        <v>7.4332810889728665E-2</v>
      </c>
      <c r="G28" s="7">
        <f t="shared" si="2"/>
        <v>8</v>
      </c>
      <c r="H28" s="9">
        <v>6.8858308380890794</v>
      </c>
      <c r="I28" s="9">
        <f t="shared" si="3"/>
        <v>0.10173306615851867</v>
      </c>
      <c r="J28" s="7">
        <f t="shared" si="4"/>
        <v>33</v>
      </c>
      <c r="K28" s="9">
        <f t="shared" si="5"/>
        <v>7.5621047679934232E-3</v>
      </c>
      <c r="L28" s="7">
        <f t="shared" si="6"/>
        <v>2</v>
      </c>
      <c r="M28" s="6">
        <f t="shared" si="7"/>
        <v>-1</v>
      </c>
      <c r="N28" s="6">
        <f t="shared" si="8"/>
        <v>-7.5621047679934232E-3</v>
      </c>
    </row>
    <row r="29" spans="1:14" x14ac:dyDescent="0.25">
      <c r="A29" s="7">
        <v>17</v>
      </c>
      <c r="B29" s="7" t="s">
        <v>152</v>
      </c>
      <c r="C29" s="9">
        <v>13.650278003373499</v>
      </c>
      <c r="D29" s="9">
        <v>16.500074593465598</v>
      </c>
      <c r="E29" s="9">
        <f t="shared" si="0"/>
        <v>-0.17271416404509365</v>
      </c>
      <c r="F29" s="9">
        <f t="shared" si="1"/>
        <v>0.17271416404509365</v>
      </c>
      <c r="G29" s="7">
        <f t="shared" si="2"/>
        <v>26</v>
      </c>
      <c r="H29" s="9">
        <v>15.1078148605961</v>
      </c>
      <c r="I29" s="9">
        <f t="shared" si="3"/>
        <v>0.22320680900581127</v>
      </c>
      <c r="J29" s="7">
        <f t="shared" si="4"/>
        <v>31</v>
      </c>
      <c r="K29" s="9">
        <f t="shared" si="5"/>
        <v>3.8550977426611573E-2</v>
      </c>
      <c r="L29" s="7">
        <f t="shared" si="6"/>
        <v>14</v>
      </c>
      <c r="M29" s="6">
        <f t="shared" si="7"/>
        <v>-1</v>
      </c>
      <c r="N29" s="6">
        <f t="shared" si="8"/>
        <v>-3.8550977426611573E-2</v>
      </c>
    </row>
    <row r="30" spans="1:14" x14ac:dyDescent="0.25">
      <c r="A30" s="7">
        <v>18</v>
      </c>
      <c r="B30" s="7" t="s">
        <v>153</v>
      </c>
      <c r="C30" s="9">
        <v>40.237102526749396</v>
      </c>
      <c r="D30" s="9">
        <v>42.238698875867001</v>
      </c>
      <c r="E30" s="9">
        <f t="shared" si="0"/>
        <v>-4.7387736895021008E-2</v>
      </c>
      <c r="F30" s="9">
        <f t="shared" si="1"/>
        <v>4.7387736895021008E-2</v>
      </c>
      <c r="G30" s="7">
        <f t="shared" si="2"/>
        <v>4</v>
      </c>
      <c r="H30" s="9">
        <v>41.262373811624002</v>
      </c>
      <c r="I30" s="9">
        <f t="shared" si="3"/>
        <v>0.60962110506920464</v>
      </c>
      <c r="J30" s="7">
        <f t="shared" si="4"/>
        <v>3</v>
      </c>
      <c r="K30" s="9">
        <f t="shared" si="5"/>
        <v>2.8888564532671426E-2</v>
      </c>
      <c r="L30" s="7">
        <f t="shared" si="6"/>
        <v>8</v>
      </c>
      <c r="M30" s="6">
        <f t="shared" si="7"/>
        <v>-1</v>
      </c>
      <c r="N30" s="6">
        <f t="shared" si="8"/>
        <v>-2.8888564532671426E-2</v>
      </c>
    </row>
    <row r="31" spans="1:14" x14ac:dyDescent="0.25">
      <c r="A31" s="7">
        <v>19</v>
      </c>
      <c r="B31" s="7" t="s">
        <v>154</v>
      </c>
      <c r="C31" s="9">
        <v>21.560661485814503</v>
      </c>
      <c r="D31" s="9">
        <v>24.711723513334299</v>
      </c>
      <c r="E31" s="9">
        <f t="shared" si="0"/>
        <v>-0.12751283923274317</v>
      </c>
      <c r="F31" s="9">
        <f t="shared" si="1"/>
        <v>0.12751283923274317</v>
      </c>
      <c r="G31" s="7">
        <f t="shared" si="2"/>
        <v>19</v>
      </c>
      <c r="H31" s="9">
        <v>23.168859468115002</v>
      </c>
      <c r="I31" s="9">
        <f t="shared" si="3"/>
        <v>0.34230279083377518</v>
      </c>
      <c r="J31" s="7">
        <f t="shared" si="4"/>
        <v>25</v>
      </c>
      <c r="K31" s="9">
        <f t="shared" si="5"/>
        <v>4.3648000736506487E-2</v>
      </c>
      <c r="L31" s="7">
        <f t="shared" si="6"/>
        <v>18</v>
      </c>
      <c r="M31" s="6">
        <f t="shared" si="7"/>
        <v>-1</v>
      </c>
      <c r="N31" s="6">
        <f t="shared" si="8"/>
        <v>-4.3648000736506487E-2</v>
      </c>
    </row>
    <row r="32" spans="1:14" x14ac:dyDescent="0.25">
      <c r="A32" s="7">
        <v>20</v>
      </c>
      <c r="B32" s="7" t="s">
        <v>155</v>
      </c>
      <c r="C32" s="9">
        <v>26.539746580092</v>
      </c>
      <c r="D32" s="9">
        <v>31.161174860511601</v>
      </c>
      <c r="E32" s="9">
        <f t="shared" si="0"/>
        <v>-0.14830725417468185</v>
      </c>
      <c r="F32" s="9">
        <f t="shared" si="1"/>
        <v>0.14830725417468185</v>
      </c>
      <c r="G32" s="7">
        <f t="shared" si="2"/>
        <v>23</v>
      </c>
      <c r="H32" s="9">
        <v>28.9045365346878</v>
      </c>
      <c r="I32" s="9">
        <f t="shared" si="3"/>
        <v>0.4270431842878033</v>
      </c>
      <c r="J32" s="7">
        <f t="shared" si="4"/>
        <v>14</v>
      </c>
      <c r="K32" s="9">
        <f t="shared" si="5"/>
        <v>6.3333602075736753E-2</v>
      </c>
      <c r="L32" s="7">
        <f t="shared" si="6"/>
        <v>22</v>
      </c>
      <c r="M32" s="6">
        <f t="shared" si="7"/>
        <v>-1</v>
      </c>
      <c r="N32" s="6">
        <f t="shared" si="8"/>
        <v>-6.3333602075736753E-2</v>
      </c>
    </row>
    <row r="33" spans="1:14" x14ac:dyDescent="0.25">
      <c r="A33" s="7">
        <v>23</v>
      </c>
      <c r="B33" s="7" t="s">
        <v>156</v>
      </c>
      <c r="C33" s="9">
        <v>22.863172704889202</v>
      </c>
      <c r="D33" s="9">
        <v>29.076634889575601</v>
      </c>
      <c r="E33" s="9">
        <f t="shared" si="0"/>
        <v>-0.21369261636648387</v>
      </c>
      <c r="F33" s="9">
        <f t="shared" si="1"/>
        <v>0.21369261636648387</v>
      </c>
      <c r="G33" s="7">
        <f t="shared" si="2"/>
        <v>31</v>
      </c>
      <c r="H33" s="9">
        <v>26.0499213668101</v>
      </c>
      <c r="I33" s="9">
        <f t="shared" si="3"/>
        <v>0.3848683530206144</v>
      </c>
      <c r="J33" s="7">
        <f t="shared" si="4"/>
        <v>21</v>
      </c>
      <c r="K33" s="9">
        <f t="shared" si="5"/>
        <v>8.224352531363463E-2</v>
      </c>
      <c r="L33" s="7">
        <f t="shared" si="6"/>
        <v>27</v>
      </c>
      <c r="M33" s="6">
        <f t="shared" si="7"/>
        <v>-1</v>
      </c>
      <c r="N33" s="6">
        <f t="shared" si="8"/>
        <v>-8.224352531363463E-2</v>
      </c>
    </row>
    <row r="34" spans="1:14" x14ac:dyDescent="0.25">
      <c r="A34" s="7">
        <v>25</v>
      </c>
      <c r="B34" s="7" t="s">
        <v>157</v>
      </c>
      <c r="C34" s="9">
        <v>18.6064253623803</v>
      </c>
      <c r="D34" s="9">
        <v>21.028908669358099</v>
      </c>
      <c r="E34" s="9">
        <f t="shared" si="0"/>
        <v>-0.11519776632572844</v>
      </c>
      <c r="F34" s="9">
        <f t="shared" si="1"/>
        <v>0.11519776632572844</v>
      </c>
      <c r="G34" s="7">
        <f t="shared" si="2"/>
        <v>15</v>
      </c>
      <c r="H34" s="9">
        <v>19.8446901261375</v>
      </c>
      <c r="I34" s="9">
        <f t="shared" si="3"/>
        <v>0.29319064336147888</v>
      </c>
      <c r="J34" s="7">
        <f t="shared" si="4"/>
        <v>28</v>
      </c>
      <c r="K34" s="9">
        <f t="shared" si="5"/>
        <v>3.3774907222845624E-2</v>
      </c>
      <c r="L34" s="7">
        <f t="shared" si="6"/>
        <v>11</v>
      </c>
      <c r="M34" s="6">
        <f t="shared" si="7"/>
        <v>-1</v>
      </c>
      <c r="N34" s="6">
        <f t="shared" si="8"/>
        <v>-3.3774907222845624E-2</v>
      </c>
    </row>
    <row r="35" spans="1:14" x14ac:dyDescent="0.25">
      <c r="A35" s="7">
        <v>27</v>
      </c>
      <c r="B35" s="7" t="s">
        <v>158</v>
      </c>
      <c r="C35" s="9">
        <v>17.311173276287601</v>
      </c>
      <c r="D35" s="9">
        <v>19.049433279359899</v>
      </c>
      <c r="E35" s="9">
        <f t="shared" si="0"/>
        <v>-9.1249958861280497E-2</v>
      </c>
      <c r="F35" s="9">
        <f t="shared" si="1"/>
        <v>9.1249958861280497E-2</v>
      </c>
      <c r="G35" s="7">
        <f t="shared" si="2"/>
        <v>12</v>
      </c>
      <c r="H35" s="9">
        <v>18.195921269512898</v>
      </c>
      <c r="I35" s="9">
        <f t="shared" si="3"/>
        <v>0.26883130095020863</v>
      </c>
      <c r="J35" s="7">
        <f t="shared" si="4"/>
        <v>30</v>
      </c>
      <c r="K35" s="9">
        <f t="shared" si="5"/>
        <v>2.4530845152331053E-2</v>
      </c>
      <c r="L35" s="7">
        <f t="shared" si="6"/>
        <v>7</v>
      </c>
      <c r="M35" s="6">
        <f t="shared" si="7"/>
        <v>-1</v>
      </c>
      <c r="N35" s="6">
        <f t="shared" si="8"/>
        <v>-2.4530845152331053E-2</v>
      </c>
    </row>
    <row r="36" spans="1:14" x14ac:dyDescent="0.25">
      <c r="A36" s="7">
        <v>41</v>
      </c>
      <c r="B36" s="7" t="s">
        <v>159</v>
      </c>
      <c r="C36" s="9">
        <v>25.6410256410256</v>
      </c>
      <c r="D36" s="9">
        <v>27.186072308184002</v>
      </c>
      <c r="E36" s="9">
        <f t="shared" si="0"/>
        <v>-5.6832287122744352E-2</v>
      </c>
      <c r="F36" s="9">
        <f t="shared" si="1"/>
        <v>5.6832287122744352E-2</v>
      </c>
      <c r="G36" s="7">
        <f t="shared" si="2"/>
        <v>5</v>
      </c>
      <c r="H36" s="9">
        <v>26.430279573197097</v>
      </c>
      <c r="I36" s="9">
        <f t="shared" si="3"/>
        <v>0.39048786466476659</v>
      </c>
      <c r="J36" s="7">
        <f t="shared" si="4"/>
        <v>20</v>
      </c>
      <c r="K36" s="9">
        <f t="shared" si="5"/>
        <v>2.2192318442575354E-2</v>
      </c>
      <c r="L36" s="7">
        <f t="shared" si="6"/>
        <v>5</v>
      </c>
      <c r="M36" s="6">
        <f t="shared" si="7"/>
        <v>-1</v>
      </c>
      <c r="N36" s="6">
        <f t="shared" si="8"/>
        <v>-2.2192318442575354E-2</v>
      </c>
    </row>
    <row r="37" spans="1:14" x14ac:dyDescent="0.25">
      <c r="A37" s="7">
        <v>44</v>
      </c>
      <c r="B37" s="7" t="s">
        <v>160</v>
      </c>
      <c r="C37" s="9">
        <v>32.554542347883995</v>
      </c>
      <c r="D37" s="9">
        <v>38.873948420907503</v>
      </c>
      <c r="E37" s="9">
        <f t="shared" si="0"/>
        <v>-0.16256146673345775</v>
      </c>
      <c r="F37" s="9">
        <f t="shared" si="1"/>
        <v>0.16256146673345775</v>
      </c>
      <c r="G37" s="7">
        <f t="shared" si="2"/>
        <v>25</v>
      </c>
      <c r="H37" s="9">
        <v>35.781245873933798</v>
      </c>
      <c r="I37" s="9">
        <f t="shared" si="3"/>
        <v>0.5286414870361994</v>
      </c>
      <c r="J37" s="7">
        <f t="shared" si="4"/>
        <v>8</v>
      </c>
      <c r="K37" s="9">
        <f t="shared" si="5"/>
        <v>8.593673550876077E-2</v>
      </c>
      <c r="L37" s="7">
        <f t="shared" si="6"/>
        <v>29</v>
      </c>
      <c r="M37" s="6">
        <f t="shared" si="7"/>
        <v>-1</v>
      </c>
      <c r="N37" s="6">
        <f t="shared" si="8"/>
        <v>-8.593673550876077E-2</v>
      </c>
    </row>
    <row r="38" spans="1:14" x14ac:dyDescent="0.25">
      <c r="A38" s="7">
        <v>47</v>
      </c>
      <c r="B38" s="7" t="s">
        <v>161</v>
      </c>
      <c r="C38" s="9">
        <v>31.718752355539504</v>
      </c>
      <c r="D38" s="9">
        <v>34.714542190305202</v>
      </c>
      <c r="E38" s="9">
        <f t="shared" si="0"/>
        <v>-8.6297835020919228E-2</v>
      </c>
      <c r="F38" s="9">
        <f t="shared" si="1"/>
        <v>8.6297835020919228E-2</v>
      </c>
      <c r="G38" s="7">
        <f t="shared" si="2"/>
        <v>10</v>
      </c>
      <c r="H38" s="9">
        <v>33.2529163418114</v>
      </c>
      <c r="I38" s="9">
        <f t="shared" si="3"/>
        <v>0.49128728510908298</v>
      </c>
      <c r="J38" s="7">
        <f t="shared" si="4"/>
        <v>10</v>
      </c>
      <c r="K38" s="9">
        <f t="shared" si="5"/>
        <v>4.2397029078218948E-2</v>
      </c>
      <c r="L38" s="7">
        <f t="shared" si="6"/>
        <v>17</v>
      </c>
      <c r="M38" s="6">
        <f t="shared" si="7"/>
        <v>-1</v>
      </c>
      <c r="N38" s="6">
        <f t="shared" si="8"/>
        <v>-4.2397029078218948E-2</v>
      </c>
    </row>
    <row r="39" spans="1:14" x14ac:dyDescent="0.25">
      <c r="A39" s="7">
        <v>50</v>
      </c>
      <c r="B39" s="7" t="s">
        <v>162</v>
      </c>
      <c r="C39" s="9">
        <v>31.516508114157801</v>
      </c>
      <c r="D39" s="9">
        <v>33.969099627064502</v>
      </c>
      <c r="E39" s="9">
        <f t="shared" si="0"/>
        <v>-7.2200662950531236E-2</v>
      </c>
      <c r="F39" s="9">
        <f t="shared" si="1"/>
        <v>7.2200662950531236E-2</v>
      </c>
      <c r="G39" s="7">
        <f t="shared" si="2"/>
        <v>7</v>
      </c>
      <c r="H39" s="9">
        <v>32.772925764192102</v>
      </c>
      <c r="I39" s="9">
        <f t="shared" si="3"/>
        <v>0.48419577874818015</v>
      </c>
      <c r="J39" s="7">
        <f t="shared" si="4"/>
        <v>11</v>
      </c>
      <c r="K39" s="9">
        <f t="shared" si="5"/>
        <v>3.495925622346735E-2</v>
      </c>
      <c r="L39" s="7">
        <f t="shared" si="6"/>
        <v>13</v>
      </c>
      <c r="M39" s="6">
        <f t="shared" si="7"/>
        <v>-1</v>
      </c>
      <c r="N39" s="6">
        <f t="shared" si="8"/>
        <v>-3.495925622346735E-2</v>
      </c>
    </row>
    <row r="40" spans="1:14" x14ac:dyDescent="0.25">
      <c r="A40" s="7">
        <v>52</v>
      </c>
      <c r="B40" s="7" t="s">
        <v>163</v>
      </c>
      <c r="C40" s="9">
        <v>22.314686887510803</v>
      </c>
      <c r="D40" s="9">
        <v>24.434904368431603</v>
      </c>
      <c r="E40" s="9">
        <f t="shared" si="0"/>
        <v>-8.6770033921638387E-2</v>
      </c>
      <c r="F40" s="9">
        <f t="shared" si="1"/>
        <v>8.6770033921638387E-2</v>
      </c>
      <c r="G40" s="7">
        <f t="shared" si="2"/>
        <v>11</v>
      </c>
      <c r="H40" s="9">
        <v>23.397650017683802</v>
      </c>
      <c r="I40" s="9">
        <f t="shared" si="3"/>
        <v>0.34568300226548471</v>
      </c>
      <c r="J40" s="7">
        <f t="shared" si="4"/>
        <v>23</v>
      </c>
      <c r="K40" s="9">
        <f t="shared" si="5"/>
        <v>2.9994925832709907E-2</v>
      </c>
      <c r="L40" s="7">
        <f t="shared" si="6"/>
        <v>9</v>
      </c>
      <c r="M40" s="6">
        <f t="shared" si="7"/>
        <v>-1</v>
      </c>
      <c r="N40" s="6">
        <f t="shared" si="8"/>
        <v>-2.9994925832709907E-2</v>
      </c>
    </row>
    <row r="41" spans="1:14" x14ac:dyDescent="0.25">
      <c r="A41" s="7">
        <v>54</v>
      </c>
      <c r="B41" s="7" t="s">
        <v>164</v>
      </c>
      <c r="C41" s="9">
        <v>25.422600825236298</v>
      </c>
      <c r="D41" s="9">
        <v>28.708944374655999</v>
      </c>
      <c r="E41" s="9">
        <f t="shared" si="0"/>
        <v>-0.11447106889519965</v>
      </c>
      <c r="F41" s="9">
        <f t="shared" si="1"/>
        <v>0.11447106889519965</v>
      </c>
      <c r="G41" s="7">
        <f t="shared" si="2"/>
        <v>14</v>
      </c>
      <c r="H41" s="9">
        <v>27.104126644808098</v>
      </c>
      <c r="I41" s="9">
        <f t="shared" si="3"/>
        <v>0.40044345758141603</v>
      </c>
      <c r="J41" s="7">
        <f t="shared" si="4"/>
        <v>18</v>
      </c>
      <c r="K41" s="9">
        <f t="shared" si="5"/>
        <v>4.5839190621434232E-2</v>
      </c>
      <c r="L41" s="7">
        <f t="shared" si="6"/>
        <v>19</v>
      </c>
      <c r="M41" s="6">
        <f t="shared" si="7"/>
        <v>-1</v>
      </c>
      <c r="N41" s="6">
        <f t="shared" si="8"/>
        <v>-4.5839190621434232E-2</v>
      </c>
    </row>
    <row r="42" spans="1:14" x14ac:dyDescent="0.25">
      <c r="A42" s="7">
        <v>63</v>
      </c>
      <c r="B42" s="7" t="s">
        <v>165</v>
      </c>
      <c r="C42" s="9">
        <v>23.727563314482399</v>
      </c>
      <c r="D42" s="9">
        <v>26.565133988257902</v>
      </c>
      <c r="E42" s="9">
        <f t="shared" si="0"/>
        <v>-0.10681559803273501</v>
      </c>
      <c r="F42" s="9">
        <f t="shared" si="1"/>
        <v>0.10681559803273501</v>
      </c>
      <c r="G42" s="7">
        <f t="shared" si="2"/>
        <v>13</v>
      </c>
      <c r="H42" s="9">
        <v>25.185981894774603</v>
      </c>
      <c r="I42" s="9">
        <f t="shared" si="3"/>
        <v>0.37210428525127981</v>
      </c>
      <c r="J42" s="7">
        <f t="shared" si="4"/>
        <v>22</v>
      </c>
      <c r="K42" s="9">
        <f t="shared" si="5"/>
        <v>3.9746541759658867E-2</v>
      </c>
      <c r="L42" s="7">
        <f t="shared" si="6"/>
        <v>15</v>
      </c>
      <c r="M42" s="6">
        <f t="shared" si="7"/>
        <v>-1</v>
      </c>
      <c r="N42" s="6">
        <f t="shared" si="8"/>
        <v>-3.9746541759658867E-2</v>
      </c>
    </row>
    <row r="43" spans="1:14" x14ac:dyDescent="0.25">
      <c r="A43" s="7">
        <v>66</v>
      </c>
      <c r="B43" s="7" t="s">
        <v>166</v>
      </c>
      <c r="C43" s="9">
        <v>26.000509813917901</v>
      </c>
      <c r="D43" s="9">
        <v>28.3374931515188</v>
      </c>
      <c r="E43" s="9">
        <f t="shared" si="0"/>
        <v>-8.2469656899613344E-2</v>
      </c>
      <c r="F43" s="9">
        <f t="shared" si="1"/>
        <v>8.2469656899613344E-2</v>
      </c>
      <c r="G43" s="7">
        <f t="shared" si="2"/>
        <v>9</v>
      </c>
      <c r="H43" s="9">
        <v>27.195740838755903</v>
      </c>
      <c r="I43" s="9">
        <f t="shared" si="3"/>
        <v>0.40179698964938326</v>
      </c>
      <c r="J43" s="7">
        <f t="shared" si="4"/>
        <v>17</v>
      </c>
      <c r="K43" s="9">
        <f t="shared" si="5"/>
        <v>3.3136059879682135E-2</v>
      </c>
      <c r="L43" s="7">
        <f t="shared" si="6"/>
        <v>10</v>
      </c>
      <c r="M43" s="6">
        <f t="shared" si="7"/>
        <v>-1</v>
      </c>
      <c r="N43" s="6">
        <f t="shared" si="8"/>
        <v>-3.3136059879682135E-2</v>
      </c>
    </row>
    <row r="44" spans="1:14" x14ac:dyDescent="0.25">
      <c r="A44" s="7">
        <v>68</v>
      </c>
      <c r="B44" s="7" t="s">
        <v>167</v>
      </c>
      <c r="C44" s="9">
        <v>21.5246965641157</v>
      </c>
      <c r="D44" s="9">
        <v>25.057721833503301</v>
      </c>
      <c r="E44" s="9">
        <f t="shared" si="0"/>
        <v>-0.1409954700935257</v>
      </c>
      <c r="F44" s="9">
        <f t="shared" si="1"/>
        <v>0.1409954700935257</v>
      </c>
      <c r="G44" s="7">
        <f t="shared" si="2"/>
        <v>21</v>
      </c>
      <c r="H44" s="9">
        <v>23.328307486119101</v>
      </c>
      <c r="I44" s="9">
        <f t="shared" si="3"/>
        <v>0.34465851756390747</v>
      </c>
      <c r="J44" s="7">
        <f t="shared" si="4"/>
        <v>24</v>
      </c>
      <c r="K44" s="9">
        <f t="shared" si="5"/>
        <v>4.8595289705660821E-2</v>
      </c>
      <c r="L44" s="7">
        <f t="shared" si="6"/>
        <v>20</v>
      </c>
      <c r="M44" s="6">
        <f t="shared" si="7"/>
        <v>-1</v>
      </c>
      <c r="N44" s="6">
        <f t="shared" si="8"/>
        <v>-4.8595289705660821E-2</v>
      </c>
    </row>
    <row r="45" spans="1:14" x14ac:dyDescent="0.25">
      <c r="A45" s="7">
        <v>70</v>
      </c>
      <c r="B45" s="7" t="s">
        <v>168</v>
      </c>
      <c r="C45" s="9">
        <v>31.122908701263899</v>
      </c>
      <c r="D45" s="9">
        <v>47.167171834926599</v>
      </c>
      <c r="E45" s="9">
        <f t="shared" si="0"/>
        <v>-0.34015741265585397</v>
      </c>
      <c r="F45" s="9">
        <f t="shared" si="1"/>
        <v>0.34015741265585397</v>
      </c>
      <c r="G45" s="7">
        <f t="shared" si="2"/>
        <v>33</v>
      </c>
      <c r="H45" s="9">
        <v>39.319619310804903</v>
      </c>
      <c r="I45" s="9">
        <f t="shared" si="3"/>
        <v>0.58091834184296809</v>
      </c>
      <c r="J45" s="7">
        <f t="shared" si="4"/>
        <v>5</v>
      </c>
      <c r="K45" s="9">
        <f t="shared" si="5"/>
        <v>0.19760368012563295</v>
      </c>
      <c r="L45" s="7">
        <f t="shared" si="6"/>
        <v>33</v>
      </c>
      <c r="M45" s="6">
        <f t="shared" si="7"/>
        <v>-1</v>
      </c>
      <c r="N45" s="6">
        <f t="shared" si="8"/>
        <v>-0.19760368012563295</v>
      </c>
    </row>
    <row r="46" spans="1:14" x14ac:dyDescent="0.25">
      <c r="A46" s="7">
        <v>73</v>
      </c>
      <c r="B46" s="7" t="s">
        <v>169</v>
      </c>
      <c r="C46" s="9">
        <v>24.4921087978509</v>
      </c>
      <c r="D46" s="9">
        <v>28.453649708425498</v>
      </c>
      <c r="E46" s="9">
        <f t="shared" si="0"/>
        <v>-0.13922786535892209</v>
      </c>
      <c r="F46" s="9">
        <f t="shared" si="1"/>
        <v>0.13922786535892209</v>
      </c>
      <c r="G46" s="7">
        <f t="shared" si="2"/>
        <v>20</v>
      </c>
      <c r="H46" s="9">
        <v>26.515229312575698</v>
      </c>
      <c r="I46" s="9">
        <f t="shared" si="3"/>
        <v>0.39174293433748458</v>
      </c>
      <c r="J46" s="7">
        <f t="shared" si="4"/>
        <v>19</v>
      </c>
      <c r="K46" s="9">
        <f t="shared" si="5"/>
        <v>5.4541532517248359E-2</v>
      </c>
      <c r="L46" s="7">
        <f t="shared" si="6"/>
        <v>21</v>
      </c>
      <c r="M46" s="6">
        <f t="shared" si="7"/>
        <v>-1</v>
      </c>
      <c r="N46" s="6">
        <f t="shared" si="8"/>
        <v>-5.4541532517248359E-2</v>
      </c>
    </row>
    <row r="47" spans="1:14" x14ac:dyDescent="0.25">
      <c r="A47" s="7">
        <v>76</v>
      </c>
      <c r="B47" s="7" t="s">
        <v>170</v>
      </c>
      <c r="C47" s="9">
        <v>26.4771606775072</v>
      </c>
      <c r="D47" s="9">
        <v>31.1894898005134</v>
      </c>
      <c r="E47" s="9">
        <f t="shared" si="0"/>
        <v>-0.15108708584674033</v>
      </c>
      <c r="F47" s="9">
        <f t="shared" si="1"/>
        <v>0.15108708584674033</v>
      </c>
      <c r="G47" s="7">
        <f t="shared" si="2"/>
        <v>24</v>
      </c>
      <c r="H47" s="9">
        <v>28.8756019928434</v>
      </c>
      <c r="I47" s="9">
        <f t="shared" si="3"/>
        <v>0.42661569779722031</v>
      </c>
      <c r="J47" s="7">
        <f t="shared" si="4"/>
        <v>15</v>
      </c>
      <c r="K47" s="9">
        <f t="shared" si="5"/>
        <v>6.4456122556655657E-2</v>
      </c>
      <c r="L47" s="7">
        <f t="shared" si="6"/>
        <v>23</v>
      </c>
      <c r="M47" s="6">
        <f t="shared" si="7"/>
        <v>-1</v>
      </c>
      <c r="N47" s="6">
        <f t="shared" si="8"/>
        <v>-6.4456122556655657E-2</v>
      </c>
    </row>
    <row r="48" spans="1:14" x14ac:dyDescent="0.25">
      <c r="A48" s="7">
        <v>81</v>
      </c>
      <c r="B48" s="7" t="s">
        <v>171</v>
      </c>
      <c r="C48" s="9">
        <v>37.412035042366803</v>
      </c>
      <c r="D48" s="9">
        <v>37.605419604590104</v>
      </c>
      <c r="E48" s="9">
        <f t="shared" si="0"/>
        <v>-5.142465215298285E-3</v>
      </c>
      <c r="F48" s="9">
        <f t="shared" si="1"/>
        <v>5.142465215298285E-3</v>
      </c>
      <c r="G48" s="7">
        <f t="shared" si="2"/>
        <v>1</v>
      </c>
      <c r="H48" s="9">
        <v>37.510566356720197</v>
      </c>
      <c r="I48" s="9">
        <f t="shared" si="3"/>
        <v>0.5541909202449613</v>
      </c>
      <c r="J48" s="7">
        <f t="shared" si="4"/>
        <v>6</v>
      </c>
      <c r="K48" s="9">
        <f t="shared" si="5"/>
        <v>2.8499075299938596E-3</v>
      </c>
      <c r="L48" s="7">
        <f t="shared" si="6"/>
        <v>1</v>
      </c>
      <c r="M48" s="6">
        <f t="shared" si="7"/>
        <v>-1</v>
      </c>
      <c r="N48" s="6">
        <f t="shared" si="8"/>
        <v>-2.8499075299938596E-3</v>
      </c>
    </row>
    <row r="49" spans="1:25" x14ac:dyDescent="0.25">
      <c r="A49" s="7">
        <v>85</v>
      </c>
      <c r="B49" s="7" t="s">
        <v>172</v>
      </c>
      <c r="C49" s="9">
        <v>28.492927648315899</v>
      </c>
      <c r="D49" s="9">
        <v>35.745550043770102</v>
      </c>
      <c r="E49" s="9">
        <f t="shared" si="0"/>
        <v>-0.2028958118303798</v>
      </c>
      <c r="F49" s="9">
        <f t="shared" si="1"/>
        <v>0.2028958118303798</v>
      </c>
      <c r="G49" s="7">
        <f t="shared" si="2"/>
        <v>29</v>
      </c>
      <c r="H49" s="9">
        <v>32.201113984483804</v>
      </c>
      <c r="I49" s="9">
        <f t="shared" si="3"/>
        <v>0.47574768192687805</v>
      </c>
      <c r="J49" s="7">
        <f t="shared" si="4"/>
        <v>12</v>
      </c>
      <c r="K49" s="9">
        <f t="shared" si="5"/>
        <v>9.6527212150975233E-2</v>
      </c>
      <c r="L49" s="7">
        <f t="shared" si="6"/>
        <v>30</v>
      </c>
      <c r="M49" s="6">
        <f t="shared" si="7"/>
        <v>-1</v>
      </c>
      <c r="N49" s="6">
        <f t="shared" si="8"/>
        <v>-9.6527212150975233E-2</v>
      </c>
    </row>
    <row r="50" spans="1:25" x14ac:dyDescent="0.25">
      <c r="A50" s="7">
        <v>86</v>
      </c>
      <c r="B50" s="7" t="s">
        <v>173</v>
      </c>
      <c r="C50" s="9">
        <v>34.599564481006496</v>
      </c>
      <c r="D50" s="9">
        <v>40.323052613097701</v>
      </c>
      <c r="E50" s="9">
        <f t="shared" si="0"/>
        <v>-0.14194084428598311</v>
      </c>
      <c r="F50" s="9">
        <f t="shared" si="1"/>
        <v>0.14194084428598311</v>
      </c>
      <c r="G50" s="7">
        <f t="shared" si="2"/>
        <v>22</v>
      </c>
      <c r="H50" s="9">
        <v>37.508551711829604</v>
      </c>
      <c r="I50" s="9">
        <f t="shared" si="3"/>
        <v>0.55416115535430976</v>
      </c>
      <c r="J50" s="7">
        <f t="shared" si="4"/>
        <v>7</v>
      </c>
      <c r="K50" s="9">
        <f t="shared" si="5"/>
        <v>7.8658102261486576E-2</v>
      </c>
      <c r="L50" s="7">
        <f t="shared" si="6"/>
        <v>26</v>
      </c>
      <c r="M50" s="6">
        <f t="shared" si="7"/>
        <v>-1</v>
      </c>
      <c r="N50" s="6">
        <f t="shared" si="8"/>
        <v>-7.8658102261486576E-2</v>
      </c>
    </row>
    <row r="51" spans="1:25" x14ac:dyDescent="0.25">
      <c r="A51" s="22">
        <v>88</v>
      </c>
      <c r="B51" s="22" t="s">
        <v>191</v>
      </c>
      <c r="C51" s="9">
        <v>9.7864768683273997</v>
      </c>
      <c r="D51" s="9">
        <v>12.372013651877101</v>
      </c>
      <c r="E51" s="24">
        <f t="shared" si="0"/>
        <v>-0.20898269726346602</v>
      </c>
      <c r="F51" s="24">
        <f t="shared" si="1"/>
        <v>0.20898269726346602</v>
      </c>
      <c r="G51" s="22">
        <f t="shared" si="2"/>
        <v>30</v>
      </c>
      <c r="H51" s="9">
        <v>11.106271777003501</v>
      </c>
      <c r="I51" s="9">
        <f t="shared" si="3"/>
        <v>0.16408696467163619</v>
      </c>
      <c r="J51" s="22">
        <f t="shared" si="4"/>
        <v>32</v>
      </c>
      <c r="K51" s="9">
        <f t="shared" si="5"/>
        <v>3.4291336462853587E-2</v>
      </c>
      <c r="L51" s="22">
        <f t="shared" si="6"/>
        <v>12</v>
      </c>
      <c r="M51" s="6">
        <f t="shared" si="7"/>
        <v>-1</v>
      </c>
      <c r="N51" s="6">
        <f t="shared" si="8"/>
        <v>-3.4291336462853587E-2</v>
      </c>
    </row>
    <row r="52" spans="1:25" x14ac:dyDescent="0.25">
      <c r="A52" s="7">
        <v>91</v>
      </c>
      <c r="B52" s="7" t="s">
        <v>174</v>
      </c>
      <c r="C52" s="9">
        <v>37.075609248073299</v>
      </c>
      <c r="D52" s="9">
        <v>41.998407643312099</v>
      </c>
      <c r="E52" s="9">
        <f t="shared" si="0"/>
        <v>-0.1172139295624632</v>
      </c>
      <c r="F52" s="9">
        <f t="shared" si="1"/>
        <v>0.1172139295624632</v>
      </c>
      <c r="G52" s="7">
        <f t="shared" si="2"/>
        <v>16</v>
      </c>
      <c r="H52" s="9">
        <v>39.592875318066199</v>
      </c>
      <c r="I52" s="9">
        <f t="shared" si="3"/>
        <v>0.58495549757894039</v>
      </c>
      <c r="J52" s="7">
        <f t="shared" si="4"/>
        <v>4</v>
      </c>
      <c r="K52" s="9">
        <f t="shared" si="5"/>
        <v>6.8564932490393526E-2</v>
      </c>
      <c r="L52" s="7">
        <f t="shared" si="6"/>
        <v>24</v>
      </c>
      <c r="M52" s="6">
        <f t="shared" si="7"/>
        <v>-1</v>
      </c>
      <c r="N52" s="6">
        <f t="shared" si="8"/>
        <v>-6.8564932490393526E-2</v>
      </c>
    </row>
    <row r="53" spans="1:25" x14ac:dyDescent="0.25">
      <c r="A53" s="7">
        <v>94</v>
      </c>
      <c r="B53" s="7" t="s">
        <v>175</v>
      </c>
      <c r="C53" s="9">
        <v>63.225058004640402</v>
      </c>
      <c r="D53" s="9">
        <v>72.011251758087198</v>
      </c>
      <c r="E53" s="9">
        <f t="shared" si="0"/>
        <v>-0.1220114015371225</v>
      </c>
      <c r="F53" s="9">
        <f t="shared" si="1"/>
        <v>0.1220114015371225</v>
      </c>
      <c r="G53" s="7">
        <f t="shared" si="2"/>
        <v>17</v>
      </c>
      <c r="H53" s="9">
        <v>67.685277738112205</v>
      </c>
      <c r="I53" s="9">
        <f t="shared" si="3"/>
        <v>1</v>
      </c>
      <c r="J53" s="7">
        <f t="shared" si="4"/>
        <v>1</v>
      </c>
      <c r="K53" s="9">
        <f t="shared" si="5"/>
        <v>0.1220114015371225</v>
      </c>
      <c r="L53" s="7">
        <f t="shared" si="6"/>
        <v>32</v>
      </c>
      <c r="M53" s="6">
        <f t="shared" si="7"/>
        <v>-1</v>
      </c>
      <c r="N53" s="6">
        <f t="shared" si="8"/>
        <v>-0.1220114015371225</v>
      </c>
    </row>
    <row r="54" spans="1:25" x14ac:dyDescent="0.25">
      <c r="A54" s="7">
        <v>95</v>
      </c>
      <c r="B54" s="7" t="s">
        <v>176</v>
      </c>
      <c r="C54" s="9">
        <v>27.955612462654699</v>
      </c>
      <c r="D54" s="9">
        <v>27.217951381674599</v>
      </c>
      <c r="E54" s="9">
        <f t="shared" si="0"/>
        <v>2.7102005975246E-2</v>
      </c>
      <c r="F54" s="9">
        <f t="shared" si="1"/>
        <v>2.7102005975246E-2</v>
      </c>
      <c r="G54" s="7">
        <f t="shared" si="2"/>
        <v>3</v>
      </c>
      <c r="H54" s="9">
        <v>27.5818507211285</v>
      </c>
      <c r="I54" s="9">
        <f t="shared" si="3"/>
        <v>0.40750147805920461</v>
      </c>
      <c r="J54" s="7">
        <f t="shared" si="4"/>
        <v>16</v>
      </c>
      <c r="K54" s="9">
        <f t="shared" si="5"/>
        <v>1.104410749328214E-2</v>
      </c>
      <c r="L54" s="7">
        <f t="shared" si="6"/>
        <v>3</v>
      </c>
      <c r="M54" s="6">
        <f t="shared" si="7"/>
        <v>1</v>
      </c>
      <c r="N54" s="6">
        <f t="shared" si="8"/>
        <v>1.104410749328214E-2</v>
      </c>
    </row>
    <row r="55" spans="1:25" x14ac:dyDescent="0.25">
      <c r="A55" s="7">
        <v>97</v>
      </c>
      <c r="B55" s="7" t="s">
        <v>177</v>
      </c>
      <c r="C55" s="9">
        <v>18.697413524462402</v>
      </c>
      <c r="D55" s="9">
        <v>24.450634478489601</v>
      </c>
      <c r="E55" s="9">
        <f t="shared" si="0"/>
        <v>-0.2352994544615431</v>
      </c>
      <c r="F55" s="9">
        <f t="shared" si="1"/>
        <v>0.2352994544615431</v>
      </c>
      <c r="G55" s="7">
        <f t="shared" si="2"/>
        <v>32</v>
      </c>
      <c r="H55" s="9">
        <v>21.583850931677002</v>
      </c>
      <c r="I55" s="9">
        <f t="shared" si="3"/>
        <v>0.31888546007285679</v>
      </c>
      <c r="J55" s="7">
        <f t="shared" si="4"/>
        <v>27</v>
      </c>
      <c r="K55" s="9">
        <f t="shared" si="5"/>
        <v>7.5033574790861382E-2</v>
      </c>
      <c r="L55" s="7">
        <f t="shared" si="6"/>
        <v>25</v>
      </c>
      <c r="M55" s="6">
        <f t="shared" si="7"/>
        <v>-1</v>
      </c>
      <c r="N55" s="6">
        <f t="shared" si="8"/>
        <v>-7.5033574790861382E-2</v>
      </c>
    </row>
    <row r="56" spans="1:25" x14ac:dyDescent="0.25">
      <c r="A56" s="7">
        <v>99</v>
      </c>
      <c r="B56" s="7" t="s">
        <v>178</v>
      </c>
      <c r="C56" s="9">
        <v>62.0886981402003</v>
      </c>
      <c r="D56" s="9">
        <v>63.753778510579799</v>
      </c>
      <c r="E56" s="9">
        <f t="shared" si="0"/>
        <v>-2.6117359775047415E-2</v>
      </c>
      <c r="F56" s="9">
        <f t="shared" si="1"/>
        <v>2.6117359775047415E-2</v>
      </c>
      <c r="G56" s="7">
        <f t="shared" si="2"/>
        <v>2</v>
      </c>
      <c r="H56" s="9">
        <v>62.938043173535199</v>
      </c>
      <c r="I56" s="9">
        <f t="shared" si="3"/>
        <v>0.92986311465035276</v>
      </c>
      <c r="J56" s="7">
        <f t="shared" si="4"/>
        <v>2</v>
      </c>
      <c r="K56" s="9">
        <f t="shared" si="5"/>
        <v>2.4285569506869425E-2</v>
      </c>
      <c r="L56" s="7">
        <f t="shared" si="6"/>
        <v>6</v>
      </c>
      <c r="M56" s="6">
        <f t="shared" si="7"/>
        <v>-1</v>
      </c>
      <c r="N56" s="6">
        <f t="shared" si="8"/>
        <v>-2.4285569506869425E-2</v>
      </c>
    </row>
    <row r="57" spans="1:25" customFormat="1" ht="13.35" customHeight="1" x14ac:dyDescent="0.25">
      <c r="A57" s="33" t="s">
        <v>122</v>
      </c>
      <c r="B57" s="33"/>
      <c r="C57" s="33"/>
      <c r="D57" s="33"/>
      <c r="E57" s="33"/>
      <c r="F57" s="33"/>
      <c r="G57" s="33"/>
      <c r="H57" s="33"/>
      <c r="I57" s="33"/>
      <c r="J57" s="33"/>
      <c r="K57" s="33"/>
      <c r="L57" s="33"/>
      <c r="M57" s="6"/>
      <c r="N57" s="6"/>
      <c r="O57" s="6"/>
      <c r="P57" s="6"/>
      <c r="Q57" s="6"/>
      <c r="R57" s="6"/>
      <c r="S57" s="6"/>
      <c r="T57" s="6"/>
      <c r="U57" s="6"/>
      <c r="V57" s="6"/>
      <c r="W57" s="6"/>
      <c r="X57" s="6"/>
      <c r="Y57" s="6"/>
    </row>
    <row r="58" spans="1:25" customFormat="1" ht="13.35" customHeight="1" x14ac:dyDescent="0.25">
      <c r="A58" s="34" t="s">
        <v>123</v>
      </c>
      <c r="B58" s="34"/>
      <c r="C58" s="29">
        <f>AVERAGE(C24:C56)</f>
        <v>27.465330620716788</v>
      </c>
      <c r="D58" s="29">
        <f>AVERAGE(D24:D56)</f>
        <v>31.418113919601126</v>
      </c>
      <c r="E58" s="29">
        <f>AVERAGE(E24:E56)</f>
        <v>-0.1257967999522574</v>
      </c>
      <c r="F58" s="29">
        <f>AVERAGE(F24:F56)</f>
        <v>0.12743934576893898</v>
      </c>
      <c r="G58" s="26" t="s">
        <v>124</v>
      </c>
      <c r="H58" s="29">
        <f>AVERAGE(H24:H56)</f>
        <v>29.483135497194358</v>
      </c>
      <c r="I58" s="29">
        <f>AVERAGE(I24:I56)</f>
        <v>0.43559155672331684</v>
      </c>
      <c r="J58" s="26" t="s">
        <v>124</v>
      </c>
      <c r="K58" s="29">
        <f>AVERAGE(K24:K56)</f>
        <v>5.4140494016407317E-2</v>
      </c>
      <c r="L58" s="26" t="s">
        <v>124</v>
      </c>
      <c r="M58" s="6"/>
      <c r="N58" s="6"/>
      <c r="O58" s="6"/>
      <c r="P58" s="6"/>
      <c r="Q58" s="6"/>
      <c r="R58" s="6"/>
      <c r="S58" s="6"/>
      <c r="T58" s="6"/>
      <c r="U58" s="6"/>
      <c r="V58" s="6"/>
      <c r="W58" s="6"/>
      <c r="X58" s="6"/>
      <c r="Y58" s="6"/>
    </row>
    <row r="59" spans="1:25" customFormat="1" ht="13.35" customHeight="1" x14ac:dyDescent="0.25">
      <c r="A59" s="34" t="s">
        <v>125</v>
      </c>
      <c r="B59" s="34"/>
      <c r="C59" s="29">
        <f>_xlfn.STDEV.S(C24:C56)</f>
        <v>11.798203145218313</v>
      </c>
      <c r="D59" s="29">
        <f>_xlfn.STDEV.S(D24:D56)</f>
        <v>12.935175932046375</v>
      </c>
      <c r="E59" s="29">
        <f>_xlfn.STDEV.S(E24:E56)</f>
        <v>7.2527517313232356E-2</v>
      </c>
      <c r="F59" s="29">
        <f>_xlfn.STDEV.S(F24:F56)</f>
        <v>6.9507483746111556E-2</v>
      </c>
      <c r="G59" s="26" t="s">
        <v>124</v>
      </c>
      <c r="H59" s="29">
        <f>_xlfn.STDEV.S(H24:H56)</f>
        <v>12.291168787493921</v>
      </c>
      <c r="I59" s="29">
        <f>_xlfn.STDEV.S(I24:I56)</f>
        <v>0.18159294307767926</v>
      </c>
      <c r="J59" s="26" t="s">
        <v>124</v>
      </c>
      <c r="K59" s="29">
        <f>_xlfn.STDEV.S(K24:K56)</f>
        <v>3.8843735010500646E-2</v>
      </c>
      <c r="L59" s="26" t="s">
        <v>124</v>
      </c>
      <c r="M59" s="6"/>
      <c r="N59" s="6"/>
      <c r="O59" s="6"/>
      <c r="P59" s="6"/>
      <c r="Q59" s="6"/>
      <c r="R59" s="6"/>
      <c r="S59" s="6"/>
      <c r="T59" s="6"/>
      <c r="U59" s="6"/>
      <c r="V59" s="6"/>
      <c r="W59" s="6"/>
      <c r="X59" s="6"/>
      <c r="Y59" s="6"/>
    </row>
    <row r="60" spans="1:25" customFormat="1" ht="13.35" customHeight="1" x14ac:dyDescent="0.25">
      <c r="A60" s="34" t="s">
        <v>126</v>
      </c>
      <c r="B60" s="34"/>
      <c r="C60" s="29">
        <f>_xlfn.VAR.S(C24:C56)</f>
        <v>139.19759745583929</v>
      </c>
      <c r="D60" s="29">
        <f>_xlfn.VAR.S(D24:D56)</f>
        <v>167.31877639299182</v>
      </c>
      <c r="E60" s="29">
        <f>_xlfn.VAR.S(E24:E56)</f>
        <v>5.2602407676212194E-3</v>
      </c>
      <c r="F60" s="29">
        <f>_xlfn.VAR.S(F24:F56)</f>
        <v>4.8312902967159628E-3</v>
      </c>
      <c r="G60" s="26" t="s">
        <v>124</v>
      </c>
      <c r="H60" s="29">
        <f>_xlfn.VAR.S(H24:H56)</f>
        <v>151.07283016266479</v>
      </c>
      <c r="I60" s="29">
        <f>_xlfn.VAR.S(I24:I56)</f>
        <v>3.2975996975613264E-2</v>
      </c>
      <c r="J60" s="26" t="s">
        <v>124</v>
      </c>
      <c r="K60" s="29">
        <f>_xlfn.VAR.S(K24:K56)</f>
        <v>1.5088357495659935E-3</v>
      </c>
      <c r="L60" s="26" t="s">
        <v>124</v>
      </c>
      <c r="M60" s="6"/>
      <c r="N60" s="6"/>
      <c r="O60" s="6"/>
      <c r="P60" s="6"/>
      <c r="Q60" s="6"/>
      <c r="R60" s="6"/>
      <c r="S60" s="6"/>
      <c r="T60" s="6"/>
      <c r="U60" s="6"/>
      <c r="V60" s="6"/>
      <c r="W60" s="6"/>
      <c r="X60" s="6"/>
      <c r="Y60" s="6"/>
    </row>
    <row r="61" spans="1:25" customFormat="1" ht="13.35" customHeight="1" x14ac:dyDescent="0.25">
      <c r="A61" s="34" t="s">
        <v>127</v>
      </c>
      <c r="B61" s="34"/>
      <c r="C61" s="29">
        <f>MAX(C24:C56)</f>
        <v>63.225058004640402</v>
      </c>
      <c r="D61" s="29">
        <f>MAX(D24:D56)</f>
        <v>72.011251758087198</v>
      </c>
      <c r="E61" s="29">
        <f>MAX(E24:E56)</f>
        <v>2.7102005975246E-2</v>
      </c>
      <c r="F61" s="29">
        <f>MAX(F24:F56)</f>
        <v>0.34015741265585397</v>
      </c>
      <c r="G61" s="26" t="s">
        <v>124</v>
      </c>
      <c r="H61" s="29">
        <f>MAX(H24:H56)</f>
        <v>67.685277738112205</v>
      </c>
      <c r="I61" s="29">
        <f>MAX(I24:I56)</f>
        <v>1</v>
      </c>
      <c r="J61" s="26" t="s">
        <v>124</v>
      </c>
      <c r="K61" s="29">
        <f>MAX(K24:K56)</f>
        <v>0.19760368012563295</v>
      </c>
      <c r="L61" s="26" t="s">
        <v>124</v>
      </c>
      <c r="M61" s="6"/>
      <c r="N61" s="6"/>
      <c r="O61" s="6"/>
      <c r="P61" s="6"/>
      <c r="Q61" s="6"/>
      <c r="R61" s="6"/>
      <c r="S61" s="6"/>
      <c r="T61" s="6"/>
      <c r="U61" s="6"/>
      <c r="V61" s="6"/>
      <c r="W61" s="6"/>
      <c r="X61" s="6"/>
      <c r="Y61" s="6"/>
    </row>
    <row r="62" spans="1:25" customFormat="1" ht="13.35" customHeight="1" x14ac:dyDescent="0.25">
      <c r="A62" s="34" t="s">
        <v>128</v>
      </c>
      <c r="B62" s="34"/>
      <c r="C62" s="29">
        <f>MIN(C24:C56)</f>
        <v>6.6128478186190298</v>
      </c>
      <c r="D62" s="29">
        <f>MIN(D24:D56)</f>
        <v>7.1438718973880206</v>
      </c>
      <c r="E62" s="29">
        <f>MIN(E24:E56)</f>
        <v>-0.34015741265585397</v>
      </c>
      <c r="F62" s="29">
        <f>MIN(F24:F56)</f>
        <v>5.142465215298285E-3</v>
      </c>
      <c r="G62" s="26" t="s">
        <v>124</v>
      </c>
      <c r="H62" s="29">
        <f>MIN(H24:H56)</f>
        <v>6.8858308380890794</v>
      </c>
      <c r="I62" s="29">
        <f>MIN(I24:I56)</f>
        <v>0.10173306615851867</v>
      </c>
      <c r="J62" s="26" t="s">
        <v>124</v>
      </c>
      <c r="K62" s="29">
        <f>MIN(K24:K56)</f>
        <v>2.8499075299938596E-3</v>
      </c>
      <c r="L62" s="26" t="s">
        <v>124</v>
      </c>
      <c r="M62" s="6"/>
      <c r="N62" s="6"/>
      <c r="O62" s="6"/>
      <c r="P62" s="6"/>
      <c r="Q62" s="6"/>
      <c r="R62" s="6"/>
      <c r="S62" s="6"/>
      <c r="T62" s="6"/>
      <c r="U62" s="6"/>
      <c r="V62" s="6"/>
      <c r="W62" s="6"/>
      <c r="X62" s="6"/>
      <c r="Y62" s="6"/>
    </row>
    <row r="63" spans="1:25" ht="18.75" x14ac:dyDescent="0.25">
      <c r="A63" s="31" t="s">
        <v>129</v>
      </c>
      <c r="B63" s="31"/>
      <c r="C63" s="31"/>
      <c r="D63" s="31"/>
      <c r="E63" s="31"/>
      <c r="F63" s="31"/>
      <c r="G63" s="31"/>
      <c r="H63" s="31"/>
      <c r="I63" s="31"/>
      <c r="J63" s="31"/>
      <c r="K63" s="31"/>
      <c r="L63" s="31"/>
    </row>
    <row r="64" spans="1:25" ht="43.7" customHeight="1" x14ac:dyDescent="0.25">
      <c r="A64" s="32"/>
      <c r="B64" s="32"/>
      <c r="C64" s="32"/>
      <c r="D64" s="32"/>
      <c r="E64" s="32"/>
      <c r="F64" s="32"/>
      <c r="G64" s="32"/>
      <c r="H64" s="32"/>
      <c r="I64" s="32"/>
      <c r="J64" s="32"/>
      <c r="K64" s="32"/>
      <c r="L64" s="32"/>
    </row>
  </sheetData>
  <mergeCells count="20">
    <mergeCell ref="B18:L18"/>
    <mergeCell ref="A14:L14"/>
    <mergeCell ref="B15:F15"/>
    <mergeCell ref="H15:L15"/>
    <mergeCell ref="B16:L16"/>
    <mergeCell ref="B17:L17"/>
    <mergeCell ref="A63:L63"/>
    <mergeCell ref="A64:L64"/>
    <mergeCell ref="B19:L19"/>
    <mergeCell ref="B20:L20"/>
    <mergeCell ref="B21:D21"/>
    <mergeCell ref="F21:I21"/>
    <mergeCell ref="K21:L21"/>
    <mergeCell ref="A22:L22"/>
    <mergeCell ref="A57:L57"/>
    <mergeCell ref="A58:B58"/>
    <mergeCell ref="A59:B59"/>
    <mergeCell ref="A60:B60"/>
    <mergeCell ref="A61:B61"/>
    <mergeCell ref="A62:B62"/>
  </mergeCells>
  <conditionalFormatting sqref="G24:G56">
    <cfRule type="colorScale" priority="33">
      <colorScale>
        <cfvo type="min"/>
        <cfvo type="percentile" val="50"/>
        <cfvo type="max"/>
        <color rgb="FF63BE7B"/>
        <color rgb="FFFFEB84"/>
        <color rgb="FFF8696B"/>
      </colorScale>
    </cfRule>
  </conditionalFormatting>
  <conditionalFormatting sqref="G58:G62">
    <cfRule type="colorScale" priority="3">
      <colorScale>
        <cfvo type="min"/>
        <cfvo type="percentile" val="50"/>
        <cfvo type="max"/>
        <color rgb="FF63BE7B"/>
        <color rgb="FFFFEB84"/>
        <color rgb="FFF8696B"/>
      </colorScale>
    </cfRule>
  </conditionalFormatting>
  <conditionalFormatting sqref="J24:J56">
    <cfRule type="colorScale" priority="32">
      <colorScale>
        <cfvo type="min"/>
        <cfvo type="percentile" val="50"/>
        <cfvo type="max"/>
        <color rgb="FF63BE7B"/>
        <color rgb="FFFFEB84"/>
        <color rgb="FFF8696B"/>
      </colorScale>
    </cfRule>
  </conditionalFormatting>
  <conditionalFormatting sqref="J58:J62">
    <cfRule type="colorScale" priority="2">
      <colorScale>
        <cfvo type="min"/>
        <cfvo type="percentile" val="50"/>
        <cfvo type="max"/>
        <color rgb="FF63BE7B"/>
        <color rgb="FFFFEB84"/>
        <color rgb="FFF8696B"/>
      </colorScale>
    </cfRule>
  </conditionalFormatting>
  <conditionalFormatting sqref="L24:L56">
    <cfRule type="colorScale" priority="31">
      <colorScale>
        <cfvo type="min"/>
        <cfvo type="percentile" val="50"/>
        <cfvo type="max"/>
        <color rgb="FF63BE7B"/>
        <color rgb="FFFFEB84"/>
        <color rgb="FFF8696B"/>
      </colorScale>
    </cfRule>
  </conditionalFormatting>
  <conditionalFormatting sqref="L58:L62">
    <cfRule type="colorScale" priority="1">
      <colorScale>
        <cfvo type="min"/>
        <cfvo type="percentile" val="50"/>
        <cfvo type="max"/>
        <color rgb="FF63BE7B"/>
        <color rgb="FFFFEB84"/>
        <color rgb="FFF8696B"/>
      </colorScale>
    </cfRule>
  </conditionalFormatting>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71EA70-F7F4-4359-9FCD-21A78D510128}">
  <sheetPr>
    <tabColor rgb="FF00B050"/>
  </sheetPr>
  <dimension ref="A14:Y64"/>
  <sheetViews>
    <sheetView zoomScale="80" zoomScaleNormal="80" workbookViewId="0"/>
  </sheetViews>
  <sheetFormatPr baseColWidth="10" defaultColWidth="10.625" defaultRowHeight="15" x14ac:dyDescent="0.25"/>
  <cols>
    <col min="1" max="1" width="15.875" style="10" customWidth="1"/>
    <col min="2" max="12" width="13.375" style="10" customWidth="1"/>
    <col min="13" max="16384" width="10.625" style="1"/>
  </cols>
  <sheetData>
    <row r="14" spans="1:12" ht="18.75" x14ac:dyDescent="0.25">
      <c r="A14" s="31" t="s">
        <v>63</v>
      </c>
      <c r="B14" s="31"/>
      <c r="C14" s="31"/>
      <c r="D14" s="31"/>
      <c r="E14" s="31"/>
      <c r="F14" s="31"/>
      <c r="G14" s="31"/>
      <c r="H14" s="31"/>
      <c r="I14" s="31"/>
      <c r="J14" s="31"/>
      <c r="K14" s="31"/>
      <c r="L14" s="31"/>
    </row>
    <row r="15" spans="1:12" s="3" customFormat="1" ht="44.1" customHeight="1" x14ac:dyDescent="0.25">
      <c r="A15" s="2" t="s">
        <v>1</v>
      </c>
      <c r="B15" s="42" t="s">
        <v>64</v>
      </c>
      <c r="C15" s="43"/>
      <c r="D15" s="43"/>
      <c r="E15" s="43"/>
      <c r="F15" s="44"/>
      <c r="G15" s="4" t="s">
        <v>3</v>
      </c>
      <c r="H15" s="38" t="s">
        <v>65</v>
      </c>
      <c r="I15" s="38"/>
      <c r="J15" s="38"/>
      <c r="K15" s="38"/>
      <c r="L15" s="38"/>
    </row>
    <row r="16" spans="1:12" s="3" customFormat="1" ht="44.1" customHeight="1" x14ac:dyDescent="0.25">
      <c r="A16" s="2" t="s">
        <v>5</v>
      </c>
      <c r="B16" s="39" t="s">
        <v>36</v>
      </c>
      <c r="C16" s="39"/>
      <c r="D16" s="39"/>
      <c r="E16" s="39"/>
      <c r="F16" s="39"/>
      <c r="G16" s="39"/>
      <c r="H16" s="39"/>
      <c r="I16" s="39"/>
      <c r="J16" s="39"/>
      <c r="K16" s="39"/>
      <c r="L16" s="39"/>
    </row>
    <row r="17" spans="1:14" s="3" customFormat="1" ht="44.1" customHeight="1" x14ac:dyDescent="0.25">
      <c r="A17" s="2" t="s">
        <v>66</v>
      </c>
      <c r="B17" s="39" t="s">
        <v>194</v>
      </c>
      <c r="C17" s="39"/>
      <c r="D17" s="39"/>
      <c r="E17" s="39"/>
      <c r="F17" s="39"/>
      <c r="G17" s="39"/>
      <c r="H17" s="39"/>
      <c r="I17" s="39"/>
      <c r="J17" s="39"/>
      <c r="K17" s="39"/>
      <c r="L17" s="39"/>
    </row>
    <row r="18" spans="1:14" s="3" customFormat="1" ht="44.1" customHeight="1" x14ac:dyDescent="0.25">
      <c r="A18" s="2" t="s">
        <v>68</v>
      </c>
      <c r="B18" s="39" t="s">
        <v>195</v>
      </c>
      <c r="C18" s="39"/>
      <c r="D18" s="39"/>
      <c r="E18" s="39"/>
      <c r="F18" s="39"/>
      <c r="G18" s="39"/>
      <c r="H18" s="39"/>
      <c r="I18" s="39"/>
      <c r="J18" s="39"/>
      <c r="K18" s="39"/>
      <c r="L18" s="39"/>
    </row>
    <row r="19" spans="1:14" s="3" customFormat="1" ht="44.1" customHeight="1" x14ac:dyDescent="0.25">
      <c r="A19" s="2" t="s">
        <v>70</v>
      </c>
      <c r="B19" s="39"/>
      <c r="C19" s="39"/>
      <c r="D19" s="39"/>
      <c r="E19" s="39"/>
      <c r="F19" s="39"/>
      <c r="G19" s="39"/>
      <c r="H19" s="39"/>
      <c r="I19" s="39"/>
      <c r="J19" s="39"/>
      <c r="K19" s="39"/>
      <c r="L19" s="39"/>
    </row>
    <row r="20" spans="1:14" s="3" customFormat="1" ht="44.1" customHeight="1" x14ac:dyDescent="0.25">
      <c r="A20" s="2" t="s">
        <v>71</v>
      </c>
      <c r="B20" s="39" t="s">
        <v>239</v>
      </c>
      <c r="C20" s="39"/>
      <c r="D20" s="39"/>
      <c r="E20" s="39"/>
      <c r="F20" s="39"/>
      <c r="G20" s="39"/>
      <c r="H20" s="39"/>
      <c r="I20" s="39"/>
      <c r="J20" s="39"/>
      <c r="K20" s="39"/>
      <c r="L20" s="39"/>
    </row>
    <row r="21" spans="1:14" s="3" customFormat="1" ht="43.7" customHeight="1" x14ac:dyDescent="0.25">
      <c r="A21" s="27" t="s">
        <v>72</v>
      </c>
      <c r="B21" s="40" t="s">
        <v>145</v>
      </c>
      <c r="C21" s="40"/>
      <c r="D21" s="40"/>
      <c r="E21" s="28" t="s">
        <v>74</v>
      </c>
      <c r="F21" s="41" t="s">
        <v>196</v>
      </c>
      <c r="G21" s="36"/>
      <c r="H21" s="36"/>
      <c r="I21" s="37"/>
      <c r="J21" s="2" t="s">
        <v>76</v>
      </c>
      <c r="K21" s="39" t="s">
        <v>32</v>
      </c>
      <c r="L21" s="39"/>
    </row>
    <row r="22" spans="1:14" ht="18.75" x14ac:dyDescent="0.25">
      <c r="A22" s="31" t="s">
        <v>77</v>
      </c>
      <c r="B22" s="31"/>
      <c r="C22" s="31"/>
      <c r="D22" s="31"/>
      <c r="E22" s="31"/>
      <c r="F22" s="31"/>
      <c r="G22" s="31"/>
      <c r="H22" s="31"/>
      <c r="I22" s="31"/>
      <c r="J22" s="31"/>
      <c r="K22" s="31"/>
      <c r="L22" s="31"/>
    </row>
    <row r="23" spans="1:14" s="6" customFormat="1" ht="32.25" customHeight="1" x14ac:dyDescent="0.25">
      <c r="A23" s="4" t="s">
        <v>78</v>
      </c>
      <c r="B23" s="5" t="s">
        <v>79</v>
      </c>
      <c r="C23" s="2" t="s">
        <v>80</v>
      </c>
      <c r="D23" s="2" t="s">
        <v>81</v>
      </c>
      <c r="E23" s="2" t="s">
        <v>82</v>
      </c>
      <c r="F23" s="2" t="s">
        <v>83</v>
      </c>
      <c r="G23" s="2" t="s">
        <v>84</v>
      </c>
      <c r="H23" s="2" t="s">
        <v>85</v>
      </c>
      <c r="I23" s="2" t="s">
        <v>86</v>
      </c>
      <c r="J23" s="2" t="s">
        <v>87</v>
      </c>
      <c r="K23" s="2" t="s">
        <v>88</v>
      </c>
      <c r="L23" s="2" t="s">
        <v>89</v>
      </c>
    </row>
    <row r="24" spans="1:14" x14ac:dyDescent="0.25">
      <c r="A24" s="7">
        <v>5</v>
      </c>
      <c r="B24" s="7" t="s">
        <v>147</v>
      </c>
      <c r="C24" s="9">
        <v>38.605658865968898</v>
      </c>
      <c r="D24" s="9">
        <v>49.066410407431505</v>
      </c>
      <c r="E24" s="9">
        <f>(C24-D24)/D24</f>
        <v>-0.21319577802003306</v>
      </c>
      <c r="F24" s="9">
        <f>ABS(E24)</f>
        <v>0.21319577802003306</v>
      </c>
      <c r="G24" s="7">
        <f>RANK(F24,$F$24:$F$56,1)</f>
        <v>17</v>
      </c>
      <c r="H24" s="9">
        <v>43.940004689603605</v>
      </c>
      <c r="I24" s="9">
        <f>H24/MAX($H$24:$H$56)</f>
        <v>0.57225394342813152</v>
      </c>
      <c r="J24" s="7">
        <f>RANK(I24,$I$24:$I$56,0)</f>
        <v>11</v>
      </c>
      <c r="K24" s="9">
        <f>I24*F24</f>
        <v>0.12200212469419248</v>
      </c>
      <c r="L24" s="7">
        <f>RANK(K24,$K$24:$K$56,1)</f>
        <v>20</v>
      </c>
      <c r="M24" s="6">
        <f>IF(E24&gt;0,1,-1)</f>
        <v>-1</v>
      </c>
      <c r="N24" s="6">
        <f>K24*M24</f>
        <v>-0.12200212469419248</v>
      </c>
    </row>
    <row r="25" spans="1:14" x14ac:dyDescent="0.25">
      <c r="A25" s="7">
        <v>8</v>
      </c>
      <c r="B25" s="7" t="s">
        <v>148</v>
      </c>
      <c r="C25" s="9">
        <v>22.0422344553741</v>
      </c>
      <c r="D25" s="9">
        <v>25.668565229183599</v>
      </c>
      <c r="E25" s="9">
        <f t="shared" ref="E25:E56" si="0">(C25-D25)/D25</f>
        <v>-0.14127516444458615</v>
      </c>
      <c r="F25" s="9">
        <f t="shared" ref="F25:F56" si="1">ABS(E25)</f>
        <v>0.14127516444458615</v>
      </c>
      <c r="G25" s="7">
        <f t="shared" ref="G25:G56" si="2">RANK(F25,$F$24:$F$56,1)</f>
        <v>7</v>
      </c>
      <c r="H25" s="9">
        <v>23.8907661082937</v>
      </c>
      <c r="I25" s="9">
        <f t="shared" ref="I25:I56" si="3">H25/MAX($H$24:$H$56)</f>
        <v>0.31114209508095436</v>
      </c>
      <c r="J25" s="7">
        <f t="shared" ref="J25:J56" si="4">RANK(I25,$I$24:$I$56,0)</f>
        <v>29</v>
      </c>
      <c r="K25" s="9">
        <f t="shared" ref="K25:K56" si="5">I25*F25</f>
        <v>4.3956650648194887E-2</v>
      </c>
      <c r="L25" s="7">
        <f t="shared" ref="L25:L56" si="6">RANK(K25,$K$24:$K$56,1)</f>
        <v>4</v>
      </c>
      <c r="M25" s="6">
        <f t="shared" ref="M25:M56" si="7">IF(E25&gt;0,1,-1)</f>
        <v>-1</v>
      </c>
      <c r="N25" s="6">
        <f t="shared" ref="N25:N56" si="8">K25*M25</f>
        <v>-4.3956650648194887E-2</v>
      </c>
    </row>
    <row r="26" spans="1:14" x14ac:dyDescent="0.25">
      <c r="A26" s="7">
        <v>11</v>
      </c>
      <c r="B26" s="7" t="s">
        <v>190</v>
      </c>
      <c r="C26" s="9">
        <v>21.782881496389201</v>
      </c>
      <c r="D26" s="9">
        <v>25.3624129351942</v>
      </c>
      <c r="E26" s="9">
        <f t="shared" si="0"/>
        <v>-0.14113528740153328</v>
      </c>
      <c r="F26" s="9">
        <f t="shared" si="1"/>
        <v>0.14113528740153328</v>
      </c>
      <c r="G26" s="7">
        <f t="shared" si="2"/>
        <v>6</v>
      </c>
      <c r="H26" s="9">
        <v>23.604316489720198</v>
      </c>
      <c r="I26" s="9">
        <f t="shared" si="3"/>
        <v>0.30741151004847356</v>
      </c>
      <c r="J26" s="7">
        <f t="shared" si="4"/>
        <v>30</v>
      </c>
      <c r="K26" s="9">
        <f t="shared" si="5"/>
        <v>4.3386611821230651E-2</v>
      </c>
      <c r="L26" s="7">
        <f t="shared" si="6"/>
        <v>3</v>
      </c>
      <c r="M26" s="6">
        <f t="shared" si="7"/>
        <v>-1</v>
      </c>
      <c r="N26" s="6">
        <f t="shared" si="8"/>
        <v>-4.3386611821230651E-2</v>
      </c>
    </row>
    <row r="27" spans="1:14" x14ac:dyDescent="0.25">
      <c r="A27" s="7">
        <v>13</v>
      </c>
      <c r="B27" s="7" t="s">
        <v>150</v>
      </c>
      <c r="C27" s="9">
        <v>39.383034794590202</v>
      </c>
      <c r="D27" s="9">
        <v>48.046909555041601</v>
      </c>
      <c r="E27" s="9">
        <f t="shared" si="0"/>
        <v>-0.18032116614131516</v>
      </c>
      <c r="F27" s="9">
        <f t="shared" si="1"/>
        <v>0.18032116614131516</v>
      </c>
      <c r="G27" s="7">
        <f t="shared" si="2"/>
        <v>12</v>
      </c>
      <c r="H27" s="9">
        <v>43.838215798913495</v>
      </c>
      <c r="I27" s="9">
        <f t="shared" si="3"/>
        <v>0.57092829281643798</v>
      </c>
      <c r="J27" s="7">
        <f t="shared" si="4"/>
        <v>12</v>
      </c>
      <c r="K27" s="9">
        <f t="shared" si="5"/>
        <v>0.10295045554373035</v>
      </c>
      <c r="L27" s="7">
        <f t="shared" si="6"/>
        <v>16</v>
      </c>
      <c r="M27" s="6">
        <f t="shared" si="7"/>
        <v>-1</v>
      </c>
      <c r="N27" s="6">
        <f t="shared" si="8"/>
        <v>-0.10295045554373035</v>
      </c>
    </row>
    <row r="28" spans="1:14" x14ac:dyDescent="0.25">
      <c r="A28" s="7">
        <v>15</v>
      </c>
      <c r="B28" s="7" t="s">
        <v>151</v>
      </c>
      <c r="C28" s="9">
        <v>16.8521711867064</v>
      </c>
      <c r="D28" s="9">
        <v>29.511310233996401</v>
      </c>
      <c r="E28" s="9">
        <f t="shared" si="0"/>
        <v>-0.42895889565441736</v>
      </c>
      <c r="F28" s="9">
        <f t="shared" si="1"/>
        <v>0.42895889565441736</v>
      </c>
      <c r="G28" s="7">
        <f t="shared" si="2"/>
        <v>32</v>
      </c>
      <c r="H28" s="9">
        <v>23.404711190653199</v>
      </c>
      <c r="I28" s="9">
        <f t="shared" si="3"/>
        <v>0.30481194456533039</v>
      </c>
      <c r="J28" s="7">
        <f t="shared" si="4"/>
        <v>31</v>
      </c>
      <c r="K28" s="9">
        <f t="shared" si="5"/>
        <v>0.1307517951230196</v>
      </c>
      <c r="L28" s="7">
        <f t="shared" si="6"/>
        <v>22</v>
      </c>
      <c r="M28" s="6">
        <f t="shared" si="7"/>
        <v>-1</v>
      </c>
      <c r="N28" s="6">
        <f t="shared" si="8"/>
        <v>-0.1307517951230196</v>
      </c>
    </row>
    <row r="29" spans="1:14" x14ac:dyDescent="0.25">
      <c r="A29" s="7">
        <v>17</v>
      </c>
      <c r="B29" s="7" t="s">
        <v>152</v>
      </c>
      <c r="C29" s="9">
        <v>18.779163160712898</v>
      </c>
      <c r="D29" s="9">
        <v>24.7508487569817</v>
      </c>
      <c r="E29" s="9">
        <f t="shared" si="0"/>
        <v>-0.24127195212181618</v>
      </c>
      <c r="F29" s="9">
        <f t="shared" si="1"/>
        <v>0.24127195212181618</v>
      </c>
      <c r="G29" s="7">
        <f t="shared" si="2"/>
        <v>21</v>
      </c>
      <c r="H29" s="9">
        <v>21.834550514578201</v>
      </c>
      <c r="I29" s="9">
        <f t="shared" si="3"/>
        <v>0.28436291081927134</v>
      </c>
      <c r="J29" s="7">
        <f t="shared" si="4"/>
        <v>32</v>
      </c>
      <c r="K29" s="9">
        <f t="shared" si="5"/>
        <v>6.8608794604407525E-2</v>
      </c>
      <c r="L29" s="7">
        <f t="shared" si="6"/>
        <v>10</v>
      </c>
      <c r="M29" s="6">
        <f t="shared" si="7"/>
        <v>-1</v>
      </c>
      <c r="N29" s="6">
        <f t="shared" si="8"/>
        <v>-6.8608794604407525E-2</v>
      </c>
    </row>
    <row r="30" spans="1:14" x14ac:dyDescent="0.25">
      <c r="A30" s="7">
        <v>18</v>
      </c>
      <c r="B30" s="7" t="s">
        <v>153</v>
      </c>
      <c r="C30" s="9">
        <v>53.444624392674704</v>
      </c>
      <c r="D30" s="9">
        <v>56.031916160533498</v>
      </c>
      <c r="E30" s="9">
        <f t="shared" si="0"/>
        <v>-4.6175321944123916E-2</v>
      </c>
      <c r="F30" s="9">
        <f t="shared" si="1"/>
        <v>4.6175321944123916E-2</v>
      </c>
      <c r="G30" s="7">
        <f t="shared" si="2"/>
        <v>1</v>
      </c>
      <c r="H30" s="9">
        <v>54.7674135411593</v>
      </c>
      <c r="I30" s="9">
        <f t="shared" si="3"/>
        <v>0.71326502105956857</v>
      </c>
      <c r="J30" s="7">
        <f t="shared" si="4"/>
        <v>4</v>
      </c>
      <c r="K30" s="9">
        <f t="shared" si="5"/>
        <v>3.2935241978907903E-2</v>
      </c>
      <c r="L30" s="7">
        <f t="shared" si="6"/>
        <v>1</v>
      </c>
      <c r="M30" s="6">
        <f t="shared" si="7"/>
        <v>-1</v>
      </c>
      <c r="N30" s="6">
        <f t="shared" si="8"/>
        <v>-3.2935241978907903E-2</v>
      </c>
    </row>
    <row r="31" spans="1:14" x14ac:dyDescent="0.25">
      <c r="A31" s="7">
        <v>19</v>
      </c>
      <c r="B31" s="7" t="s">
        <v>154</v>
      </c>
      <c r="C31" s="9">
        <v>37.8329422419826</v>
      </c>
      <c r="D31" s="9">
        <v>51.9053094888774</v>
      </c>
      <c r="E31" s="9">
        <f t="shared" si="0"/>
        <v>-0.27111614178719645</v>
      </c>
      <c r="F31" s="9">
        <f t="shared" si="1"/>
        <v>0.27111614178719645</v>
      </c>
      <c r="G31" s="7">
        <f t="shared" si="2"/>
        <v>25</v>
      </c>
      <c r="H31" s="9">
        <v>45.001009896990496</v>
      </c>
      <c r="I31" s="9">
        <f t="shared" si="3"/>
        <v>0.58607197595257021</v>
      </c>
      <c r="J31" s="7">
        <f t="shared" si="4"/>
        <v>9</v>
      </c>
      <c r="K31" s="9">
        <f t="shared" si="5"/>
        <v>0.15889357292985942</v>
      </c>
      <c r="L31" s="7">
        <f t="shared" si="6"/>
        <v>26</v>
      </c>
      <c r="M31" s="6">
        <f t="shared" si="7"/>
        <v>-1</v>
      </c>
      <c r="N31" s="6">
        <f t="shared" si="8"/>
        <v>-0.15889357292985942</v>
      </c>
    </row>
    <row r="32" spans="1:14" x14ac:dyDescent="0.25">
      <c r="A32" s="7">
        <v>20</v>
      </c>
      <c r="B32" s="7" t="s">
        <v>155</v>
      </c>
      <c r="C32" s="9">
        <v>33.707414829659299</v>
      </c>
      <c r="D32" s="9">
        <v>37.472825050535903</v>
      </c>
      <c r="E32" s="9">
        <f t="shared" si="0"/>
        <v>-0.10048375631670593</v>
      </c>
      <c r="F32" s="9">
        <f t="shared" si="1"/>
        <v>0.10048375631670593</v>
      </c>
      <c r="G32" s="7">
        <f t="shared" si="2"/>
        <v>3</v>
      </c>
      <c r="H32" s="9">
        <v>35.636811350622395</v>
      </c>
      <c r="I32" s="9">
        <f t="shared" si="3"/>
        <v>0.46411706076634096</v>
      </c>
      <c r="J32" s="7">
        <f t="shared" si="4"/>
        <v>21</v>
      </c>
      <c r="K32" s="9">
        <f t="shared" si="5"/>
        <v>4.6636225636470803E-2</v>
      </c>
      <c r="L32" s="7">
        <f t="shared" si="6"/>
        <v>5</v>
      </c>
      <c r="M32" s="6">
        <f t="shared" si="7"/>
        <v>-1</v>
      </c>
      <c r="N32" s="6">
        <f t="shared" si="8"/>
        <v>-4.6636225636470803E-2</v>
      </c>
    </row>
    <row r="33" spans="1:14" x14ac:dyDescent="0.25">
      <c r="A33" s="7">
        <v>23</v>
      </c>
      <c r="B33" s="7" t="s">
        <v>156</v>
      </c>
      <c r="C33" s="9">
        <v>31.614579233251998</v>
      </c>
      <c r="D33" s="9">
        <v>46.072541668548695</v>
      </c>
      <c r="E33" s="9">
        <f t="shared" si="0"/>
        <v>-0.31380865721081735</v>
      </c>
      <c r="F33" s="9">
        <f t="shared" si="1"/>
        <v>0.31380865721081735</v>
      </c>
      <c r="G33" s="7">
        <f t="shared" si="2"/>
        <v>30</v>
      </c>
      <c r="H33" s="9">
        <v>39.005018009420297</v>
      </c>
      <c r="I33" s="9">
        <f t="shared" si="3"/>
        <v>0.50798299925209711</v>
      </c>
      <c r="J33" s="7">
        <f t="shared" si="4"/>
        <v>19</v>
      </c>
      <c r="K33" s="9">
        <f t="shared" si="5"/>
        <v>0.15940946288122423</v>
      </c>
      <c r="L33" s="7">
        <f t="shared" si="6"/>
        <v>27</v>
      </c>
      <c r="M33" s="6">
        <f t="shared" si="7"/>
        <v>-1</v>
      </c>
      <c r="N33" s="6">
        <f t="shared" si="8"/>
        <v>-0.15940946288122423</v>
      </c>
    </row>
    <row r="34" spans="1:14" x14ac:dyDescent="0.25">
      <c r="A34" s="7">
        <v>25</v>
      </c>
      <c r="B34" s="7" t="s">
        <v>157</v>
      </c>
      <c r="C34" s="9">
        <v>28.695130044559598</v>
      </c>
      <c r="D34" s="9">
        <v>36.934506432583696</v>
      </c>
      <c r="E34" s="9">
        <f t="shared" si="0"/>
        <v>-0.22308072271287491</v>
      </c>
      <c r="F34" s="9">
        <f t="shared" si="1"/>
        <v>0.22308072271287491</v>
      </c>
      <c r="G34" s="7">
        <f t="shared" si="2"/>
        <v>19</v>
      </c>
      <c r="H34" s="9">
        <v>32.908316904054701</v>
      </c>
      <c r="I34" s="9">
        <f t="shared" si="3"/>
        <v>0.42858243309162991</v>
      </c>
      <c r="J34" s="7">
        <f t="shared" si="4"/>
        <v>24</v>
      </c>
      <c r="K34" s="9">
        <f t="shared" si="5"/>
        <v>9.560847891612316E-2</v>
      </c>
      <c r="L34" s="7">
        <f t="shared" si="6"/>
        <v>14</v>
      </c>
      <c r="M34" s="6">
        <f t="shared" si="7"/>
        <v>-1</v>
      </c>
      <c r="N34" s="6">
        <f t="shared" si="8"/>
        <v>-9.560847891612316E-2</v>
      </c>
    </row>
    <row r="35" spans="1:14" x14ac:dyDescent="0.25">
      <c r="A35" s="7">
        <v>27</v>
      </c>
      <c r="B35" s="7" t="s">
        <v>158</v>
      </c>
      <c r="C35" s="9">
        <v>13.2200188857413</v>
      </c>
      <c r="D35" s="9">
        <v>17.799096170617599</v>
      </c>
      <c r="E35" s="9">
        <f t="shared" si="0"/>
        <v>-0.25726459596501028</v>
      </c>
      <c r="F35" s="9">
        <f t="shared" si="1"/>
        <v>0.25726459596501028</v>
      </c>
      <c r="G35" s="7">
        <f t="shared" si="2"/>
        <v>23</v>
      </c>
      <c r="H35" s="9">
        <v>15.549684367626</v>
      </c>
      <c r="I35" s="9">
        <f t="shared" si="3"/>
        <v>0.20251177170543502</v>
      </c>
      <c r="J35" s="7">
        <f t="shared" si="4"/>
        <v>33</v>
      </c>
      <c r="K35" s="9">
        <f t="shared" si="5"/>
        <v>5.2099109125957145E-2</v>
      </c>
      <c r="L35" s="7">
        <f t="shared" si="6"/>
        <v>6</v>
      </c>
      <c r="M35" s="6">
        <f t="shared" si="7"/>
        <v>-1</v>
      </c>
      <c r="N35" s="6">
        <f t="shared" si="8"/>
        <v>-5.2099109125957145E-2</v>
      </c>
    </row>
    <row r="36" spans="1:14" x14ac:dyDescent="0.25">
      <c r="A36" s="7">
        <v>41</v>
      </c>
      <c r="B36" s="7" t="s">
        <v>159</v>
      </c>
      <c r="C36" s="9">
        <v>39.853985398539898</v>
      </c>
      <c r="D36" s="9">
        <v>56.136174264968503</v>
      </c>
      <c r="E36" s="9">
        <f t="shared" si="0"/>
        <v>-0.29004806757181212</v>
      </c>
      <c r="F36" s="9">
        <f t="shared" si="1"/>
        <v>0.29004806757181212</v>
      </c>
      <c r="G36" s="7">
        <f t="shared" si="2"/>
        <v>27</v>
      </c>
      <c r="H36" s="9">
        <v>48.194534212997404</v>
      </c>
      <c r="I36" s="9">
        <f t="shared" si="3"/>
        <v>0.62766293380927196</v>
      </c>
      <c r="J36" s="7">
        <f t="shared" si="4"/>
        <v>7</v>
      </c>
      <c r="K36" s="9">
        <f t="shared" si="5"/>
        <v>0.18205242103783356</v>
      </c>
      <c r="L36" s="7">
        <f t="shared" si="6"/>
        <v>29</v>
      </c>
      <c r="M36" s="6">
        <f t="shared" si="7"/>
        <v>-1</v>
      </c>
      <c r="N36" s="6">
        <f t="shared" si="8"/>
        <v>-0.18205242103783356</v>
      </c>
    </row>
    <row r="37" spans="1:14" x14ac:dyDescent="0.25">
      <c r="A37" s="7">
        <v>44</v>
      </c>
      <c r="B37" s="7" t="s">
        <v>160</v>
      </c>
      <c r="C37" s="9">
        <v>27.9089535323007</v>
      </c>
      <c r="D37" s="9">
        <v>32.696487816039401</v>
      </c>
      <c r="E37" s="9">
        <f t="shared" si="0"/>
        <v>-0.14642350305864216</v>
      </c>
      <c r="F37" s="9">
        <f t="shared" si="1"/>
        <v>0.14642350305864216</v>
      </c>
      <c r="G37" s="7">
        <f t="shared" si="2"/>
        <v>9</v>
      </c>
      <c r="H37" s="9">
        <v>30.340355810683601</v>
      </c>
      <c r="I37" s="9">
        <f t="shared" si="3"/>
        <v>0.395138516263844</v>
      </c>
      <c r="J37" s="7">
        <f t="shared" si="4"/>
        <v>27</v>
      </c>
      <c r="K37" s="9">
        <f t="shared" si="5"/>
        <v>5.7857565744746285E-2</v>
      </c>
      <c r="L37" s="7">
        <f t="shared" si="6"/>
        <v>8</v>
      </c>
      <c r="M37" s="6">
        <f t="shared" si="7"/>
        <v>-1</v>
      </c>
      <c r="N37" s="6">
        <f t="shared" si="8"/>
        <v>-5.7857565744746285E-2</v>
      </c>
    </row>
    <row r="38" spans="1:14" x14ac:dyDescent="0.25">
      <c r="A38" s="7">
        <v>47</v>
      </c>
      <c r="B38" s="7" t="s">
        <v>161</v>
      </c>
      <c r="C38" s="9">
        <v>36.857419980601399</v>
      </c>
      <c r="D38" s="9">
        <v>45.159698230275701</v>
      </c>
      <c r="E38" s="9">
        <f t="shared" si="0"/>
        <v>-0.18384264233431782</v>
      </c>
      <c r="F38" s="9">
        <f t="shared" si="1"/>
        <v>0.18384264233431782</v>
      </c>
      <c r="G38" s="7">
        <f t="shared" si="2"/>
        <v>13</v>
      </c>
      <c r="H38" s="9">
        <v>41.125933444500802</v>
      </c>
      <c r="I38" s="9">
        <f t="shared" si="3"/>
        <v>0.53560480380073383</v>
      </c>
      <c r="J38" s="7">
        <f t="shared" si="4"/>
        <v>17</v>
      </c>
      <c r="K38" s="9">
        <f t="shared" si="5"/>
        <v>9.8467002377680787E-2</v>
      </c>
      <c r="L38" s="7">
        <f t="shared" si="6"/>
        <v>15</v>
      </c>
      <c r="M38" s="6">
        <f t="shared" si="7"/>
        <v>-1</v>
      </c>
      <c r="N38" s="6">
        <f t="shared" si="8"/>
        <v>-9.8467002377680787E-2</v>
      </c>
    </row>
    <row r="39" spans="1:14" x14ac:dyDescent="0.25">
      <c r="A39" s="7">
        <v>50</v>
      </c>
      <c r="B39" s="7" t="s">
        <v>162</v>
      </c>
      <c r="C39" s="9">
        <v>37.5812923758129</v>
      </c>
      <c r="D39" s="9">
        <v>47.5815138856047</v>
      </c>
      <c r="E39" s="9">
        <f t="shared" si="0"/>
        <v>-0.21017030970965522</v>
      </c>
      <c r="F39" s="9">
        <f t="shared" si="1"/>
        <v>0.21017030970965522</v>
      </c>
      <c r="G39" s="7">
        <f t="shared" si="2"/>
        <v>16</v>
      </c>
      <c r="H39" s="9">
        <v>42.711197369130396</v>
      </c>
      <c r="I39" s="9">
        <f t="shared" si="3"/>
        <v>0.55625053514855693</v>
      </c>
      <c r="J39" s="7">
        <f t="shared" si="4"/>
        <v>15</v>
      </c>
      <c r="K39" s="9">
        <f t="shared" si="5"/>
        <v>0.11690734724833367</v>
      </c>
      <c r="L39" s="7">
        <f t="shared" si="6"/>
        <v>18</v>
      </c>
      <c r="M39" s="6">
        <f t="shared" si="7"/>
        <v>-1</v>
      </c>
      <c r="N39" s="6">
        <f t="shared" si="8"/>
        <v>-0.11690734724833367</v>
      </c>
    </row>
    <row r="40" spans="1:14" x14ac:dyDescent="0.25">
      <c r="A40" s="7">
        <v>52</v>
      </c>
      <c r="B40" s="7" t="s">
        <v>163</v>
      </c>
      <c r="C40" s="9">
        <v>38.618700424645496</v>
      </c>
      <c r="D40" s="9">
        <v>49.179698743164195</v>
      </c>
      <c r="E40" s="9">
        <f t="shared" si="0"/>
        <v>-0.21474304618400372</v>
      </c>
      <c r="F40" s="9">
        <f t="shared" si="1"/>
        <v>0.21474304618400372</v>
      </c>
      <c r="G40" s="7">
        <f t="shared" si="2"/>
        <v>18</v>
      </c>
      <c r="H40" s="9">
        <v>44.0125834239849</v>
      </c>
      <c r="I40" s="9">
        <f t="shared" si="3"/>
        <v>0.57319917471001491</v>
      </c>
      <c r="J40" s="7">
        <f t="shared" si="4"/>
        <v>10</v>
      </c>
      <c r="K40" s="9">
        <f t="shared" si="5"/>
        <v>0.12309053684738555</v>
      </c>
      <c r="L40" s="7">
        <f t="shared" si="6"/>
        <v>21</v>
      </c>
      <c r="M40" s="6">
        <f t="shared" si="7"/>
        <v>-1</v>
      </c>
      <c r="N40" s="6">
        <f t="shared" si="8"/>
        <v>-0.12309053684738555</v>
      </c>
    </row>
    <row r="41" spans="1:14" x14ac:dyDescent="0.25">
      <c r="A41" s="7">
        <v>54</v>
      </c>
      <c r="B41" s="7" t="s">
        <v>164</v>
      </c>
      <c r="C41" s="9">
        <v>35.310814646608002</v>
      </c>
      <c r="D41" s="9">
        <v>42.850982787739397</v>
      </c>
      <c r="E41" s="9">
        <f t="shared" si="0"/>
        <v>-0.17596254859500685</v>
      </c>
      <c r="F41" s="9">
        <f t="shared" si="1"/>
        <v>0.17596254859500685</v>
      </c>
      <c r="G41" s="7">
        <f t="shared" si="2"/>
        <v>11</v>
      </c>
      <c r="H41" s="9">
        <v>39.178640221929399</v>
      </c>
      <c r="I41" s="9">
        <f t="shared" si="3"/>
        <v>0.51024417324324511</v>
      </c>
      <c r="J41" s="7">
        <f t="shared" si="4"/>
        <v>18</v>
      </c>
      <c r="K41" s="9">
        <f t="shared" si="5"/>
        <v>8.9783865129633614E-2</v>
      </c>
      <c r="L41" s="7">
        <f t="shared" si="6"/>
        <v>12</v>
      </c>
      <c r="M41" s="6">
        <f t="shared" si="7"/>
        <v>-1</v>
      </c>
      <c r="N41" s="6">
        <f t="shared" si="8"/>
        <v>-8.9783865129633614E-2</v>
      </c>
    </row>
    <row r="42" spans="1:14" x14ac:dyDescent="0.25">
      <c r="A42" s="7">
        <v>63</v>
      </c>
      <c r="B42" s="7" t="s">
        <v>165</v>
      </c>
      <c r="C42" s="9">
        <v>30.847942216537501</v>
      </c>
      <c r="D42" s="9">
        <v>37.303851640513599</v>
      </c>
      <c r="E42" s="9">
        <f t="shared" si="0"/>
        <v>-0.17306281094482751</v>
      </c>
      <c r="F42" s="9">
        <f t="shared" si="1"/>
        <v>0.17306281094482751</v>
      </c>
      <c r="G42" s="7">
        <f t="shared" si="2"/>
        <v>10</v>
      </c>
      <c r="H42" s="9">
        <v>34.162059243528198</v>
      </c>
      <c r="I42" s="9">
        <f t="shared" si="3"/>
        <v>0.4449105833245377</v>
      </c>
      <c r="J42" s="7">
        <f t="shared" si="4"/>
        <v>23</v>
      </c>
      <c r="K42" s="9">
        <f t="shared" si="5"/>
        <v>7.6997476169247389E-2</v>
      </c>
      <c r="L42" s="7">
        <f t="shared" si="6"/>
        <v>11</v>
      </c>
      <c r="M42" s="6">
        <f t="shared" si="7"/>
        <v>-1</v>
      </c>
      <c r="N42" s="6">
        <f t="shared" si="8"/>
        <v>-7.6997476169247389E-2</v>
      </c>
    </row>
    <row r="43" spans="1:14" x14ac:dyDescent="0.25">
      <c r="A43" s="7">
        <v>66</v>
      </c>
      <c r="B43" s="7" t="s">
        <v>166</v>
      </c>
      <c r="C43" s="9">
        <v>33.823878471398103</v>
      </c>
      <c r="D43" s="9">
        <v>38.240486833702704</v>
      </c>
      <c r="E43" s="9">
        <f t="shared" si="0"/>
        <v>-0.11549561022879254</v>
      </c>
      <c r="F43" s="9">
        <f t="shared" si="1"/>
        <v>0.11549561022879254</v>
      </c>
      <c r="G43" s="7">
        <f t="shared" si="2"/>
        <v>4</v>
      </c>
      <c r="H43" s="9">
        <v>36.089327347347698</v>
      </c>
      <c r="I43" s="9">
        <f t="shared" si="3"/>
        <v>0.47001041615898698</v>
      </c>
      <c r="J43" s="7">
        <f t="shared" si="4"/>
        <v>20</v>
      </c>
      <c r="K43" s="9">
        <f t="shared" si="5"/>
        <v>5.4284139828170937E-2</v>
      </c>
      <c r="L43" s="7">
        <f t="shared" si="6"/>
        <v>7</v>
      </c>
      <c r="M43" s="6">
        <f t="shared" si="7"/>
        <v>-1</v>
      </c>
      <c r="N43" s="6">
        <f t="shared" si="8"/>
        <v>-5.4284139828170937E-2</v>
      </c>
    </row>
    <row r="44" spans="1:14" x14ac:dyDescent="0.25">
      <c r="A44" s="7">
        <v>68</v>
      </c>
      <c r="B44" s="7" t="s">
        <v>167</v>
      </c>
      <c r="C44" s="9">
        <v>27.472115052617397</v>
      </c>
      <c r="D44" s="9">
        <v>37.843345483769099</v>
      </c>
      <c r="E44" s="9">
        <f t="shared" si="0"/>
        <v>-0.2740569127430843</v>
      </c>
      <c r="F44" s="9">
        <f t="shared" si="1"/>
        <v>0.2740569127430843</v>
      </c>
      <c r="G44" s="7">
        <f t="shared" si="2"/>
        <v>26</v>
      </c>
      <c r="H44" s="9">
        <v>32.774496496569903</v>
      </c>
      <c r="I44" s="9">
        <f t="shared" si="3"/>
        <v>0.42683961907885731</v>
      </c>
      <c r="J44" s="7">
        <f t="shared" si="4"/>
        <v>25</v>
      </c>
      <c r="K44" s="9">
        <f t="shared" si="5"/>
        <v>0.11697834824118573</v>
      </c>
      <c r="L44" s="7">
        <f t="shared" si="6"/>
        <v>19</v>
      </c>
      <c r="M44" s="6">
        <f t="shared" si="7"/>
        <v>-1</v>
      </c>
      <c r="N44" s="6">
        <f t="shared" si="8"/>
        <v>-0.11697834824118573</v>
      </c>
    </row>
    <row r="45" spans="1:14" x14ac:dyDescent="0.25">
      <c r="A45" s="7">
        <v>70</v>
      </c>
      <c r="B45" s="7" t="s">
        <v>168</v>
      </c>
      <c r="C45" s="9">
        <v>39.713987784895004</v>
      </c>
      <c r="D45" s="9">
        <v>56.336025480605201</v>
      </c>
      <c r="E45" s="9">
        <f t="shared" si="0"/>
        <v>-0.29505165751234375</v>
      </c>
      <c r="F45" s="9">
        <f t="shared" si="1"/>
        <v>0.29505165751234375</v>
      </c>
      <c r="G45" s="7">
        <f t="shared" si="2"/>
        <v>28</v>
      </c>
      <c r="H45" s="9">
        <v>48.218364882364099</v>
      </c>
      <c r="I45" s="9">
        <f t="shared" si="3"/>
        <v>0.62797329323267115</v>
      </c>
      <c r="J45" s="7">
        <f t="shared" si="4"/>
        <v>6</v>
      </c>
      <c r="K45" s="9">
        <f t="shared" si="5"/>
        <v>0.1852845610417847</v>
      </c>
      <c r="L45" s="7">
        <f t="shared" si="6"/>
        <v>30</v>
      </c>
      <c r="M45" s="6">
        <f t="shared" si="7"/>
        <v>-1</v>
      </c>
      <c r="N45" s="6">
        <f t="shared" si="8"/>
        <v>-0.1852845610417847</v>
      </c>
    </row>
    <row r="46" spans="1:14" x14ac:dyDescent="0.25">
      <c r="A46" s="7">
        <v>73</v>
      </c>
      <c r="B46" s="7" t="s">
        <v>169</v>
      </c>
      <c r="C46" s="9">
        <v>40.211977722711495</v>
      </c>
      <c r="D46" s="9">
        <v>53.875524115153105</v>
      </c>
      <c r="E46" s="9">
        <f t="shared" si="0"/>
        <v>-0.25361324306074978</v>
      </c>
      <c r="F46" s="9">
        <f t="shared" si="1"/>
        <v>0.25361324306074978</v>
      </c>
      <c r="G46" s="7">
        <f t="shared" si="2"/>
        <v>22</v>
      </c>
      <c r="H46" s="9">
        <v>47.201917315757903</v>
      </c>
      <c r="I46" s="9">
        <f t="shared" si="3"/>
        <v>0.61473555845345862</v>
      </c>
      <c r="J46" s="7">
        <f t="shared" si="4"/>
        <v>8</v>
      </c>
      <c r="K46" s="9">
        <f t="shared" si="5"/>
        <v>0.15590507860414277</v>
      </c>
      <c r="L46" s="7">
        <f t="shared" si="6"/>
        <v>25</v>
      </c>
      <c r="M46" s="6">
        <f t="shared" si="7"/>
        <v>-1</v>
      </c>
      <c r="N46" s="6">
        <f t="shared" si="8"/>
        <v>-0.15590507860414277</v>
      </c>
    </row>
    <row r="47" spans="1:14" x14ac:dyDescent="0.25">
      <c r="A47" s="7">
        <v>76</v>
      </c>
      <c r="B47" s="7" t="s">
        <v>170</v>
      </c>
      <c r="C47" s="9">
        <v>31.1246476823355</v>
      </c>
      <c r="D47" s="9">
        <v>38.953130298186203</v>
      </c>
      <c r="E47" s="9">
        <f t="shared" si="0"/>
        <v>-0.20097184888412487</v>
      </c>
      <c r="F47" s="9">
        <f t="shared" si="1"/>
        <v>0.20097184888412487</v>
      </c>
      <c r="G47" s="7">
        <f t="shared" si="2"/>
        <v>15</v>
      </c>
      <c r="H47" s="9">
        <v>35.089010372862298</v>
      </c>
      <c r="I47" s="9">
        <f t="shared" si="3"/>
        <v>0.45698275862068888</v>
      </c>
      <c r="J47" s="7">
        <f t="shared" si="4"/>
        <v>22</v>
      </c>
      <c r="K47" s="9">
        <f t="shared" si="5"/>
        <v>9.1840669908167596E-2</v>
      </c>
      <c r="L47" s="7">
        <f t="shared" si="6"/>
        <v>13</v>
      </c>
      <c r="M47" s="6">
        <f t="shared" si="7"/>
        <v>-1</v>
      </c>
      <c r="N47" s="6">
        <f t="shared" si="8"/>
        <v>-9.1840669908167596E-2</v>
      </c>
    </row>
    <row r="48" spans="1:14" x14ac:dyDescent="0.25">
      <c r="A48" s="7">
        <v>81</v>
      </c>
      <c r="B48" s="7" t="s">
        <v>171</v>
      </c>
      <c r="C48" s="9">
        <v>39.047174217655304</v>
      </c>
      <c r="D48" s="9">
        <v>47.862328582952401</v>
      </c>
      <c r="E48" s="9">
        <f t="shared" si="0"/>
        <v>-0.18417729822775231</v>
      </c>
      <c r="F48" s="9">
        <f t="shared" si="1"/>
        <v>0.18417729822775231</v>
      </c>
      <c r="G48" s="7">
        <f t="shared" si="2"/>
        <v>14</v>
      </c>
      <c r="H48" s="9">
        <v>43.5458786936236</v>
      </c>
      <c r="I48" s="9">
        <f t="shared" si="3"/>
        <v>0.56712103192754482</v>
      </c>
      <c r="J48" s="7">
        <f t="shared" si="4"/>
        <v>14</v>
      </c>
      <c r="K48" s="9">
        <f t="shared" si="5"/>
        <v>0.10445081942855006</v>
      </c>
      <c r="L48" s="7">
        <f t="shared" si="6"/>
        <v>17</v>
      </c>
      <c r="M48" s="6">
        <f t="shared" si="7"/>
        <v>-1</v>
      </c>
      <c r="N48" s="6">
        <f t="shared" si="8"/>
        <v>-0.10445081942855006</v>
      </c>
    </row>
    <row r="49" spans="1:25" x14ac:dyDescent="0.25">
      <c r="A49" s="7">
        <v>85</v>
      </c>
      <c r="B49" s="7" t="s">
        <v>172</v>
      </c>
      <c r="C49" s="9">
        <v>35.748979988342697</v>
      </c>
      <c r="D49" s="9">
        <v>51.496560699014694</v>
      </c>
      <c r="E49" s="9">
        <f t="shared" si="0"/>
        <v>-0.30579868824081102</v>
      </c>
      <c r="F49" s="9">
        <f t="shared" si="1"/>
        <v>0.30579868824081102</v>
      </c>
      <c r="G49" s="7">
        <f t="shared" si="2"/>
        <v>29</v>
      </c>
      <c r="H49" s="9">
        <v>43.796313889416702</v>
      </c>
      <c r="I49" s="9">
        <f t="shared" si="3"/>
        <v>0.57038258206569736</v>
      </c>
      <c r="J49" s="7">
        <f t="shared" si="4"/>
        <v>13</v>
      </c>
      <c r="K49" s="9">
        <f t="shared" si="5"/>
        <v>0.17442224539109699</v>
      </c>
      <c r="L49" s="7">
        <f t="shared" si="6"/>
        <v>28</v>
      </c>
      <c r="M49" s="6">
        <f t="shared" si="7"/>
        <v>-1</v>
      </c>
      <c r="N49" s="6">
        <f t="shared" si="8"/>
        <v>-0.17442224539109699</v>
      </c>
    </row>
    <row r="50" spans="1:25" x14ac:dyDescent="0.25">
      <c r="A50" s="7">
        <v>86</v>
      </c>
      <c r="B50" s="7" t="s">
        <v>173</v>
      </c>
      <c r="C50" s="9">
        <v>65.904505716207098</v>
      </c>
      <c r="D50" s="9">
        <v>86.055776892430302</v>
      </c>
      <c r="E50" s="9">
        <f t="shared" si="0"/>
        <v>-0.23416523450148255</v>
      </c>
      <c r="F50" s="9">
        <f t="shared" si="1"/>
        <v>0.23416523450148255</v>
      </c>
      <c r="G50" s="7">
        <f t="shared" si="2"/>
        <v>20</v>
      </c>
      <c r="H50" s="9">
        <v>76.13653082242169</v>
      </c>
      <c r="I50" s="9">
        <f t="shared" si="3"/>
        <v>0.99156634847553871</v>
      </c>
      <c r="J50" s="7">
        <f t="shared" si="4"/>
        <v>2</v>
      </c>
      <c r="K50" s="9">
        <f t="shared" si="5"/>
        <v>0.2321903665145533</v>
      </c>
      <c r="L50" s="7">
        <f t="shared" si="6"/>
        <v>32</v>
      </c>
      <c r="M50" s="6">
        <f t="shared" si="7"/>
        <v>-1</v>
      </c>
      <c r="N50" s="6">
        <f t="shared" si="8"/>
        <v>-0.2321903665145533</v>
      </c>
    </row>
    <row r="51" spans="1:25" x14ac:dyDescent="0.25">
      <c r="A51" s="22">
        <v>88</v>
      </c>
      <c r="B51" s="22" t="s">
        <v>191</v>
      </c>
      <c r="C51" s="9">
        <v>17.8571428571429</v>
      </c>
      <c r="D51" s="9">
        <v>32.456631225517597</v>
      </c>
      <c r="E51" s="24">
        <f t="shared" si="0"/>
        <v>-0.44981527093595874</v>
      </c>
      <c r="F51" s="24">
        <f t="shared" si="1"/>
        <v>0.44981527093595874</v>
      </c>
      <c r="G51" s="22">
        <f t="shared" si="2"/>
        <v>33</v>
      </c>
      <c r="H51" s="9">
        <v>25.2625603179109</v>
      </c>
      <c r="I51" s="24">
        <f t="shared" si="3"/>
        <v>0.32900769731679247</v>
      </c>
      <c r="J51" s="22">
        <f t="shared" si="4"/>
        <v>28</v>
      </c>
      <c r="K51" s="24">
        <f t="shared" si="5"/>
        <v>0.14799268650856892</v>
      </c>
      <c r="L51" s="22">
        <f t="shared" si="6"/>
        <v>24</v>
      </c>
      <c r="M51" s="6">
        <f t="shared" si="7"/>
        <v>-1</v>
      </c>
      <c r="N51" s="6">
        <f t="shared" si="8"/>
        <v>-0.14799268650856892</v>
      </c>
    </row>
    <row r="52" spans="1:25" x14ac:dyDescent="0.25">
      <c r="A52" s="7">
        <v>91</v>
      </c>
      <c r="B52" s="7" t="s">
        <v>174</v>
      </c>
      <c r="C52" s="9">
        <v>61.1653045083048</v>
      </c>
      <c r="D52" s="9">
        <v>82.706766917293194</v>
      </c>
      <c r="E52" s="9">
        <f t="shared" si="0"/>
        <v>-0.26045586367231433</v>
      </c>
      <c r="F52" s="9">
        <f t="shared" si="1"/>
        <v>0.26045586367231433</v>
      </c>
      <c r="G52" s="7">
        <f t="shared" si="2"/>
        <v>24</v>
      </c>
      <c r="H52" s="9">
        <v>72.208659899781608</v>
      </c>
      <c r="I52" s="9">
        <f t="shared" si="3"/>
        <v>0.94041160598892026</v>
      </c>
      <c r="J52" s="7">
        <f t="shared" si="4"/>
        <v>3</v>
      </c>
      <c r="K52" s="9">
        <f t="shared" si="5"/>
        <v>0.24493571704531239</v>
      </c>
      <c r="L52" s="7">
        <f t="shared" si="6"/>
        <v>33</v>
      </c>
      <c r="M52" s="6">
        <f t="shared" si="7"/>
        <v>-1</v>
      </c>
      <c r="N52" s="6">
        <f t="shared" si="8"/>
        <v>-0.24493571704531239</v>
      </c>
    </row>
    <row r="53" spans="1:25" x14ac:dyDescent="0.25">
      <c r="A53" s="7">
        <v>94</v>
      </c>
      <c r="B53" s="7" t="s">
        <v>175</v>
      </c>
      <c r="C53" s="9">
        <v>70.718232044198899</v>
      </c>
      <c r="D53" s="9">
        <v>82.624113475177296</v>
      </c>
      <c r="E53" s="9">
        <f t="shared" si="0"/>
        <v>-0.14409693405733512</v>
      </c>
      <c r="F53" s="9">
        <f t="shared" si="1"/>
        <v>0.14409693405733512</v>
      </c>
      <c r="G53" s="7">
        <f t="shared" si="2"/>
        <v>8</v>
      </c>
      <c r="H53" s="9">
        <v>76.784101174345096</v>
      </c>
      <c r="I53" s="9">
        <f t="shared" si="3"/>
        <v>1</v>
      </c>
      <c r="J53" s="7">
        <f t="shared" si="4"/>
        <v>1</v>
      </c>
      <c r="K53" s="9">
        <f t="shared" si="5"/>
        <v>0.14409693405733512</v>
      </c>
      <c r="L53" s="7">
        <f t="shared" si="6"/>
        <v>23</v>
      </c>
      <c r="M53" s="6">
        <f t="shared" si="7"/>
        <v>-1</v>
      </c>
      <c r="N53" s="6">
        <f t="shared" si="8"/>
        <v>-0.14409693405733512</v>
      </c>
    </row>
    <row r="54" spans="1:25" x14ac:dyDescent="0.25">
      <c r="A54" s="7">
        <v>95</v>
      </c>
      <c r="B54" s="7" t="s">
        <v>176</v>
      </c>
      <c r="C54" s="9">
        <v>52.761747732893703</v>
      </c>
      <c r="D54" s="9">
        <v>49.776139057150402</v>
      </c>
      <c r="E54" s="9">
        <f t="shared" si="0"/>
        <v>5.9980720326969876E-2</v>
      </c>
      <c r="F54" s="9">
        <f t="shared" si="1"/>
        <v>5.9980720326969876E-2</v>
      </c>
      <c r="G54" s="7">
        <f t="shared" si="2"/>
        <v>2</v>
      </c>
      <c r="H54" s="9">
        <v>51.237224314147397</v>
      </c>
      <c r="I54" s="9">
        <f t="shared" si="3"/>
        <v>0.66728949783248415</v>
      </c>
      <c r="J54" s="7">
        <f t="shared" si="4"/>
        <v>5</v>
      </c>
      <c r="K54" s="9">
        <f t="shared" si="5"/>
        <v>4.0024504746614405E-2</v>
      </c>
      <c r="L54" s="7">
        <f t="shared" si="6"/>
        <v>2</v>
      </c>
      <c r="M54" s="6">
        <f t="shared" si="7"/>
        <v>1</v>
      </c>
      <c r="N54" s="6">
        <f t="shared" si="8"/>
        <v>4.0024504746614405E-2</v>
      </c>
    </row>
    <row r="55" spans="1:25" x14ac:dyDescent="0.25">
      <c r="A55" s="7">
        <v>97</v>
      </c>
      <c r="B55" s="7" t="s">
        <v>177</v>
      </c>
      <c r="C55" s="9">
        <v>33.980582524271803</v>
      </c>
      <c r="D55" s="9">
        <v>29.8225745564364</v>
      </c>
      <c r="E55" s="9">
        <f t="shared" si="0"/>
        <v>0.13942484945311365</v>
      </c>
      <c r="F55" s="9">
        <f t="shared" si="1"/>
        <v>0.13942484945311365</v>
      </c>
      <c r="G55" s="7">
        <f t="shared" si="2"/>
        <v>5</v>
      </c>
      <c r="H55" s="9">
        <v>31.912896564670501</v>
      </c>
      <c r="I55" s="9">
        <f t="shared" si="3"/>
        <v>0.415618547024591</v>
      </c>
      <c r="J55" s="7">
        <f t="shared" si="4"/>
        <v>26</v>
      </c>
      <c r="K55" s="9">
        <f t="shared" si="5"/>
        <v>5.7947553348825433E-2</v>
      </c>
      <c r="L55" s="7">
        <f t="shared" si="6"/>
        <v>9</v>
      </c>
      <c r="M55" s="6">
        <f t="shared" si="7"/>
        <v>1</v>
      </c>
      <c r="N55" s="6">
        <f t="shared" si="8"/>
        <v>5.7947553348825433E-2</v>
      </c>
    </row>
    <row r="56" spans="1:25" x14ac:dyDescent="0.25">
      <c r="A56" s="7">
        <v>99</v>
      </c>
      <c r="B56" s="7" t="s">
        <v>178</v>
      </c>
      <c r="C56" s="9">
        <v>31.8091451292246</v>
      </c>
      <c r="D56" s="9">
        <v>51.4617883398872</v>
      </c>
      <c r="E56" s="9">
        <f t="shared" si="0"/>
        <v>-0.38188807355204468</v>
      </c>
      <c r="F56" s="9">
        <f t="shared" si="1"/>
        <v>0.38188807355204468</v>
      </c>
      <c r="G56" s="7">
        <f t="shared" si="2"/>
        <v>31</v>
      </c>
      <c r="H56" s="9">
        <v>41.908276225619396</v>
      </c>
      <c r="I56" s="9">
        <f t="shared" si="3"/>
        <v>0.54579366802071361</v>
      </c>
      <c r="J56" s="7">
        <f t="shared" si="4"/>
        <v>16</v>
      </c>
      <c r="K56" s="9">
        <f t="shared" si="5"/>
        <v>0.20843209243733454</v>
      </c>
      <c r="L56" s="7">
        <f t="shared" si="6"/>
        <v>31</v>
      </c>
      <c r="M56" s="6">
        <f t="shared" si="7"/>
        <v>-1</v>
      </c>
      <c r="N56" s="6">
        <f t="shared" si="8"/>
        <v>-0.20843209243733454</v>
      </c>
    </row>
    <row r="57" spans="1:25" customFormat="1" ht="13.35" customHeight="1" x14ac:dyDescent="0.25">
      <c r="A57" s="33" t="s">
        <v>122</v>
      </c>
      <c r="B57" s="33"/>
      <c r="C57" s="33"/>
      <c r="D57" s="33"/>
      <c r="E57" s="33"/>
      <c r="F57" s="33"/>
      <c r="G57" s="33"/>
      <c r="H57" s="33"/>
      <c r="I57" s="33"/>
      <c r="J57" s="33"/>
      <c r="K57" s="33"/>
      <c r="L57" s="33"/>
      <c r="M57" s="6"/>
      <c r="N57" s="6"/>
      <c r="O57" s="6"/>
      <c r="P57" s="6"/>
      <c r="Q57" s="6"/>
      <c r="R57" s="6"/>
      <c r="S57" s="6"/>
      <c r="T57" s="6"/>
      <c r="U57" s="6"/>
      <c r="V57" s="6"/>
      <c r="W57" s="6"/>
      <c r="X57" s="6"/>
      <c r="Y57" s="6"/>
    </row>
    <row r="58" spans="1:25" customFormat="1" ht="13.35" customHeight="1" x14ac:dyDescent="0.25">
      <c r="A58" s="34" t="s">
        <v>123</v>
      </c>
      <c r="B58" s="34"/>
      <c r="C58" s="29">
        <f>AVERAGE(C24:C56)</f>
        <v>35.887223745298684</v>
      </c>
      <c r="D58" s="29">
        <f>AVERAGE(D24:D56)</f>
        <v>45.425522770154764</v>
      </c>
      <c r="E58" s="29">
        <f>AVERAGE(E24:E56)</f>
        <v>-0.20765216466531533</v>
      </c>
      <c r="F58" s="29">
        <f>AVERAGE(F24:F56)</f>
        <v>0.21973735071259315</v>
      </c>
      <c r="G58" s="26" t="s">
        <v>124</v>
      </c>
      <c r="H58" s="29">
        <f>AVERAGE(H24:H56)</f>
        <v>40.765808512279669</v>
      </c>
      <c r="I58" s="29">
        <f>AVERAGE(I24:I56)</f>
        <v>0.53091470615404202</v>
      </c>
      <c r="J58" s="26" t="s">
        <v>124</v>
      </c>
      <c r="K58" s="29">
        <f>AVERAGE(K24:K56)</f>
        <v>0.11397516531999463</v>
      </c>
      <c r="L58" s="26" t="s">
        <v>124</v>
      </c>
      <c r="M58" s="6"/>
      <c r="N58" s="6"/>
      <c r="O58" s="6"/>
      <c r="P58" s="6"/>
      <c r="Q58" s="6"/>
      <c r="R58" s="6"/>
      <c r="S58" s="6"/>
      <c r="T58" s="6"/>
      <c r="U58" s="6"/>
      <c r="V58" s="6"/>
      <c r="W58" s="6"/>
      <c r="X58" s="6"/>
      <c r="Y58" s="6"/>
    </row>
    <row r="59" spans="1:25" customFormat="1" ht="13.35" customHeight="1" x14ac:dyDescent="0.25">
      <c r="A59" s="34" t="s">
        <v>125</v>
      </c>
      <c r="B59" s="34"/>
      <c r="C59" s="29">
        <f>_xlfn.STDEV.S(C24:C56)</f>
        <v>13.236595514649666</v>
      </c>
      <c r="D59" s="29">
        <f>_xlfn.STDEV.S(D24:D56)</f>
        <v>15.999029588115157</v>
      </c>
      <c r="E59" s="29">
        <f>_xlfn.STDEV.S(E24:E56)</f>
        <v>0.11860343006804222</v>
      </c>
      <c r="F59" s="29">
        <f>_xlfn.STDEV.S(F24:F56)</f>
        <v>9.3489480741991052E-2</v>
      </c>
      <c r="G59" s="26" t="s">
        <v>124</v>
      </c>
      <c r="H59" s="29">
        <f>_xlfn.STDEV.S(H24:H56)</f>
        <v>14.385989217035709</v>
      </c>
      <c r="I59" s="29">
        <f>_xlfn.STDEV.S(I24:I56)</f>
        <v>0.18735635368539458</v>
      </c>
      <c r="J59" s="26" t="s">
        <v>124</v>
      </c>
      <c r="K59" s="29">
        <f>_xlfn.STDEV.S(K24:K56)</f>
        <v>5.787887558064967E-2</v>
      </c>
      <c r="L59" s="26" t="s">
        <v>124</v>
      </c>
      <c r="M59" s="6"/>
      <c r="N59" s="6"/>
      <c r="O59" s="6"/>
      <c r="P59" s="6"/>
      <c r="Q59" s="6"/>
      <c r="R59" s="6"/>
      <c r="S59" s="6"/>
      <c r="T59" s="6"/>
      <c r="U59" s="6"/>
      <c r="V59" s="6"/>
      <c r="W59" s="6"/>
      <c r="X59" s="6"/>
      <c r="Y59" s="6"/>
    </row>
    <row r="60" spans="1:25" customFormat="1" ht="13.35" customHeight="1" x14ac:dyDescent="0.25">
      <c r="A60" s="34" t="s">
        <v>126</v>
      </c>
      <c r="B60" s="34"/>
      <c r="C60" s="29">
        <f>_xlfn.VAR.S(C24:C56)</f>
        <v>175.20746081844368</v>
      </c>
      <c r="D60" s="29">
        <f>_xlfn.VAR.S(D24:D56)</f>
        <v>255.96894776138424</v>
      </c>
      <c r="E60" s="29">
        <f>_xlfn.VAR.S(E24:E56)</f>
        <v>1.4066773623904981E-2</v>
      </c>
      <c r="F60" s="29">
        <f>_xlfn.VAR.S(F24:F56)</f>
        <v>8.7402830094071154E-3</v>
      </c>
      <c r="G60" s="26" t="s">
        <v>124</v>
      </c>
      <c r="H60" s="29">
        <f>_xlfn.VAR.S(H24:H56)</f>
        <v>206.95668575266768</v>
      </c>
      <c r="I60" s="29">
        <f>_xlfn.VAR.S(I24:I56)</f>
        <v>3.5102403266286664E-2</v>
      </c>
      <c r="J60" s="26" t="s">
        <v>124</v>
      </c>
      <c r="K60" s="29">
        <f>_xlfn.VAR.S(K24:K56)</f>
        <v>3.3499642384803244E-3</v>
      </c>
      <c r="L60" s="26" t="s">
        <v>124</v>
      </c>
      <c r="M60" s="6"/>
      <c r="N60" s="6"/>
      <c r="O60" s="6"/>
      <c r="P60" s="6"/>
      <c r="Q60" s="6"/>
      <c r="R60" s="6"/>
      <c r="S60" s="6"/>
      <c r="T60" s="6"/>
      <c r="U60" s="6"/>
      <c r="V60" s="6"/>
      <c r="W60" s="6"/>
      <c r="X60" s="6"/>
      <c r="Y60" s="6"/>
    </row>
    <row r="61" spans="1:25" customFormat="1" ht="13.35" customHeight="1" x14ac:dyDescent="0.25">
      <c r="A61" s="34" t="s">
        <v>127</v>
      </c>
      <c r="B61" s="34"/>
      <c r="C61" s="29">
        <f>MAX(C24:C56)</f>
        <v>70.718232044198899</v>
      </c>
      <c r="D61" s="29">
        <f>MAX(D24:D56)</f>
        <v>86.055776892430302</v>
      </c>
      <c r="E61" s="29">
        <f>MAX(E24:E56)</f>
        <v>0.13942484945311365</v>
      </c>
      <c r="F61" s="29">
        <f>MAX(F24:F56)</f>
        <v>0.44981527093595874</v>
      </c>
      <c r="G61" s="26" t="s">
        <v>124</v>
      </c>
      <c r="H61" s="29">
        <f>MAX(H24:H56)</f>
        <v>76.784101174345096</v>
      </c>
      <c r="I61" s="29">
        <f>MAX(I24:I56)</f>
        <v>1</v>
      </c>
      <c r="J61" s="26" t="s">
        <v>124</v>
      </c>
      <c r="K61" s="29">
        <f>MAX(K24:K56)</f>
        <v>0.24493571704531239</v>
      </c>
      <c r="L61" s="26" t="s">
        <v>124</v>
      </c>
      <c r="M61" s="6"/>
      <c r="N61" s="6"/>
      <c r="O61" s="6"/>
      <c r="P61" s="6"/>
      <c r="Q61" s="6"/>
      <c r="R61" s="6"/>
      <c r="S61" s="6"/>
      <c r="T61" s="6"/>
      <c r="U61" s="6"/>
      <c r="V61" s="6"/>
      <c r="W61" s="6"/>
      <c r="X61" s="6"/>
      <c r="Y61" s="6"/>
    </row>
    <row r="62" spans="1:25" customFormat="1" ht="13.35" customHeight="1" x14ac:dyDescent="0.25">
      <c r="A62" s="34" t="s">
        <v>128</v>
      </c>
      <c r="B62" s="34"/>
      <c r="C62" s="29">
        <f>MIN(C24:C56)</f>
        <v>13.2200188857413</v>
      </c>
      <c r="D62" s="29">
        <f>MIN(D24:D56)</f>
        <v>17.799096170617599</v>
      </c>
      <c r="E62" s="29">
        <f>MIN(E24:E56)</f>
        <v>-0.44981527093595874</v>
      </c>
      <c r="F62" s="29">
        <f>MIN(F24:F56)</f>
        <v>4.6175321944123916E-2</v>
      </c>
      <c r="G62" s="26" t="s">
        <v>124</v>
      </c>
      <c r="H62" s="29">
        <f>MIN(H24:H56)</f>
        <v>15.549684367626</v>
      </c>
      <c r="I62" s="29">
        <f>MIN(I24:I56)</f>
        <v>0.20251177170543502</v>
      </c>
      <c r="J62" s="26" t="s">
        <v>124</v>
      </c>
      <c r="K62" s="29">
        <f>MIN(K24:K56)</f>
        <v>3.2935241978907903E-2</v>
      </c>
      <c r="L62" s="26" t="s">
        <v>124</v>
      </c>
      <c r="M62" s="6"/>
      <c r="N62" s="6"/>
      <c r="O62" s="6"/>
      <c r="P62" s="6"/>
      <c r="Q62" s="6"/>
      <c r="R62" s="6"/>
      <c r="S62" s="6"/>
      <c r="T62" s="6"/>
      <c r="U62" s="6"/>
      <c r="V62" s="6"/>
      <c r="W62" s="6"/>
      <c r="X62" s="6"/>
      <c r="Y62" s="6"/>
    </row>
    <row r="63" spans="1:25" ht="18.75" x14ac:dyDescent="0.25">
      <c r="A63" s="31" t="s">
        <v>129</v>
      </c>
      <c r="B63" s="31"/>
      <c r="C63" s="31"/>
      <c r="D63" s="31"/>
      <c r="E63" s="31"/>
      <c r="F63" s="31"/>
      <c r="G63" s="31"/>
      <c r="H63" s="31"/>
      <c r="I63" s="31"/>
      <c r="J63" s="31"/>
      <c r="K63" s="31"/>
      <c r="L63" s="31"/>
    </row>
    <row r="64" spans="1:25" ht="43.7" customHeight="1" x14ac:dyDescent="0.25">
      <c r="A64" s="32"/>
      <c r="B64" s="32"/>
      <c r="C64" s="32"/>
      <c r="D64" s="32"/>
      <c r="E64" s="32"/>
      <c r="F64" s="32"/>
      <c r="G64" s="32"/>
      <c r="H64" s="32"/>
      <c r="I64" s="32"/>
      <c r="J64" s="32"/>
      <c r="K64" s="32"/>
      <c r="L64" s="32"/>
    </row>
  </sheetData>
  <mergeCells count="20">
    <mergeCell ref="A63:L63"/>
    <mergeCell ref="A64:L64"/>
    <mergeCell ref="B19:L19"/>
    <mergeCell ref="B20:L20"/>
    <mergeCell ref="B21:D21"/>
    <mergeCell ref="F21:I21"/>
    <mergeCell ref="K21:L21"/>
    <mergeCell ref="A22:L22"/>
    <mergeCell ref="A57:L57"/>
    <mergeCell ref="A58:B58"/>
    <mergeCell ref="A59:B59"/>
    <mergeCell ref="A60:B60"/>
    <mergeCell ref="A61:B61"/>
    <mergeCell ref="A62:B62"/>
    <mergeCell ref="B18:L18"/>
    <mergeCell ref="A14:L14"/>
    <mergeCell ref="B15:F15"/>
    <mergeCell ref="H15:L15"/>
    <mergeCell ref="B16:L16"/>
    <mergeCell ref="B17:L17"/>
  </mergeCells>
  <conditionalFormatting sqref="G24:G56">
    <cfRule type="colorScale" priority="33">
      <colorScale>
        <cfvo type="min"/>
        <cfvo type="percentile" val="50"/>
        <cfvo type="max"/>
        <color rgb="FF63BE7B"/>
        <color rgb="FFFFEB84"/>
        <color rgb="FFF8696B"/>
      </colorScale>
    </cfRule>
  </conditionalFormatting>
  <conditionalFormatting sqref="G58:G62">
    <cfRule type="colorScale" priority="3">
      <colorScale>
        <cfvo type="min"/>
        <cfvo type="percentile" val="50"/>
        <cfvo type="max"/>
        <color rgb="FF63BE7B"/>
        <color rgb="FFFFEB84"/>
        <color rgb="FFF8696B"/>
      </colorScale>
    </cfRule>
  </conditionalFormatting>
  <conditionalFormatting sqref="J24:J56">
    <cfRule type="colorScale" priority="32">
      <colorScale>
        <cfvo type="min"/>
        <cfvo type="percentile" val="50"/>
        <cfvo type="max"/>
        <color rgb="FF63BE7B"/>
        <color rgb="FFFFEB84"/>
        <color rgb="FFF8696B"/>
      </colorScale>
    </cfRule>
  </conditionalFormatting>
  <conditionalFormatting sqref="J58:J62">
    <cfRule type="colorScale" priority="2">
      <colorScale>
        <cfvo type="min"/>
        <cfvo type="percentile" val="50"/>
        <cfvo type="max"/>
        <color rgb="FF63BE7B"/>
        <color rgb="FFFFEB84"/>
        <color rgb="FFF8696B"/>
      </colorScale>
    </cfRule>
  </conditionalFormatting>
  <conditionalFormatting sqref="L24:L56">
    <cfRule type="colorScale" priority="31">
      <colorScale>
        <cfvo type="min"/>
        <cfvo type="percentile" val="50"/>
        <cfvo type="max"/>
        <color rgb="FF63BE7B"/>
        <color rgb="FFFFEB84"/>
        <color rgb="FFF8696B"/>
      </colorScale>
    </cfRule>
  </conditionalFormatting>
  <conditionalFormatting sqref="L58:L62">
    <cfRule type="colorScale" priority="1">
      <colorScale>
        <cfvo type="min"/>
        <cfvo type="percentile" val="50"/>
        <cfvo type="max"/>
        <color rgb="FF63BE7B"/>
        <color rgb="FFFFEB84"/>
        <color rgb="FFF8696B"/>
      </colorScale>
    </cfRule>
  </conditionalFormatting>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508D21-30E2-4259-A474-E63E4A7679F2}">
  <sheetPr>
    <tabColor rgb="FF00B050"/>
  </sheetPr>
  <dimension ref="A14:Y64"/>
  <sheetViews>
    <sheetView zoomScale="80" zoomScaleNormal="80" workbookViewId="0"/>
  </sheetViews>
  <sheetFormatPr baseColWidth="10" defaultColWidth="10.625" defaultRowHeight="15" x14ac:dyDescent="0.25"/>
  <cols>
    <col min="1" max="1" width="15" style="10" customWidth="1"/>
    <col min="2" max="12" width="13.375" style="10" customWidth="1"/>
    <col min="13" max="16384" width="10.625" style="1"/>
  </cols>
  <sheetData>
    <row r="14" spans="1:12" ht="18.75" x14ac:dyDescent="0.25">
      <c r="A14" s="31" t="s">
        <v>63</v>
      </c>
      <c r="B14" s="31"/>
      <c r="C14" s="31"/>
      <c r="D14" s="31"/>
      <c r="E14" s="31"/>
      <c r="F14" s="31"/>
      <c r="G14" s="31"/>
      <c r="H14" s="31"/>
      <c r="I14" s="31"/>
      <c r="J14" s="31"/>
      <c r="K14" s="31"/>
      <c r="L14" s="31"/>
    </row>
    <row r="15" spans="1:12" s="3" customFormat="1" ht="44.1" customHeight="1" x14ac:dyDescent="0.25">
      <c r="A15" s="2" t="s">
        <v>1</v>
      </c>
      <c r="B15" s="42" t="s">
        <v>64</v>
      </c>
      <c r="C15" s="43"/>
      <c r="D15" s="43"/>
      <c r="E15" s="43"/>
      <c r="F15" s="44"/>
      <c r="G15" s="4" t="s">
        <v>3</v>
      </c>
      <c r="H15" s="38" t="s">
        <v>65</v>
      </c>
      <c r="I15" s="38"/>
      <c r="J15" s="38"/>
      <c r="K15" s="38"/>
      <c r="L15" s="38"/>
    </row>
    <row r="16" spans="1:12" s="3" customFormat="1" ht="44.1" customHeight="1" x14ac:dyDescent="0.25">
      <c r="A16" s="2" t="s">
        <v>5</v>
      </c>
      <c r="B16" s="39" t="s">
        <v>38</v>
      </c>
      <c r="C16" s="39"/>
      <c r="D16" s="39"/>
      <c r="E16" s="39"/>
      <c r="F16" s="39"/>
      <c r="G16" s="39"/>
      <c r="H16" s="39"/>
      <c r="I16" s="39"/>
      <c r="J16" s="39"/>
      <c r="K16" s="39"/>
      <c r="L16" s="39"/>
    </row>
    <row r="17" spans="1:14" s="3" customFormat="1" ht="44.1" customHeight="1" x14ac:dyDescent="0.25">
      <c r="A17" s="2" t="s">
        <v>66</v>
      </c>
      <c r="B17" s="39" t="s">
        <v>197</v>
      </c>
      <c r="C17" s="39"/>
      <c r="D17" s="39"/>
      <c r="E17" s="39"/>
      <c r="F17" s="39"/>
      <c r="G17" s="39"/>
      <c r="H17" s="39"/>
      <c r="I17" s="39"/>
      <c r="J17" s="39"/>
      <c r="K17" s="39"/>
      <c r="L17" s="39"/>
    </row>
    <row r="18" spans="1:14" s="3" customFormat="1" ht="44.1" customHeight="1" x14ac:dyDescent="0.25">
      <c r="A18" s="2" t="s">
        <v>68</v>
      </c>
      <c r="B18" s="39" t="s">
        <v>198</v>
      </c>
      <c r="C18" s="39"/>
      <c r="D18" s="39"/>
      <c r="E18" s="39"/>
      <c r="F18" s="39"/>
      <c r="G18" s="39"/>
      <c r="H18" s="39"/>
      <c r="I18" s="39"/>
      <c r="J18" s="39"/>
      <c r="K18" s="39"/>
      <c r="L18" s="39"/>
    </row>
    <row r="19" spans="1:14" s="3" customFormat="1" ht="44.1" customHeight="1" x14ac:dyDescent="0.25">
      <c r="A19" s="2" t="s">
        <v>70</v>
      </c>
      <c r="B19" s="39"/>
      <c r="C19" s="39"/>
      <c r="D19" s="39"/>
      <c r="E19" s="39"/>
      <c r="F19" s="39"/>
      <c r="G19" s="39"/>
      <c r="H19" s="39"/>
      <c r="I19" s="39"/>
      <c r="J19" s="39"/>
      <c r="K19" s="39"/>
      <c r="L19" s="39"/>
    </row>
    <row r="20" spans="1:14" s="3" customFormat="1" ht="44.1" customHeight="1" x14ac:dyDescent="0.25">
      <c r="A20" s="2" t="s">
        <v>71</v>
      </c>
      <c r="B20" s="39" t="s">
        <v>240</v>
      </c>
      <c r="C20" s="39"/>
      <c r="D20" s="39"/>
      <c r="E20" s="39"/>
      <c r="F20" s="39"/>
      <c r="G20" s="39"/>
      <c r="H20" s="39"/>
      <c r="I20" s="39"/>
      <c r="J20" s="39"/>
      <c r="K20" s="39"/>
      <c r="L20" s="39"/>
    </row>
    <row r="21" spans="1:14" s="3" customFormat="1" ht="43.7" customHeight="1" x14ac:dyDescent="0.25">
      <c r="A21" s="27" t="s">
        <v>72</v>
      </c>
      <c r="B21" s="40" t="s">
        <v>145</v>
      </c>
      <c r="C21" s="40"/>
      <c r="D21" s="40"/>
      <c r="E21" s="28" t="s">
        <v>74</v>
      </c>
      <c r="F21" s="41" t="s">
        <v>199</v>
      </c>
      <c r="G21" s="36"/>
      <c r="H21" s="36"/>
      <c r="I21" s="37"/>
      <c r="J21" s="2" t="s">
        <v>76</v>
      </c>
      <c r="K21" s="39" t="s">
        <v>32</v>
      </c>
      <c r="L21" s="39"/>
    </row>
    <row r="22" spans="1:14" ht="18.75" x14ac:dyDescent="0.25">
      <c r="A22" s="31" t="s">
        <v>77</v>
      </c>
      <c r="B22" s="31"/>
      <c r="C22" s="31"/>
      <c r="D22" s="31"/>
      <c r="E22" s="31"/>
      <c r="F22" s="31"/>
      <c r="G22" s="31"/>
      <c r="H22" s="31"/>
      <c r="I22" s="31"/>
      <c r="J22" s="31"/>
      <c r="K22" s="31"/>
      <c r="L22" s="31"/>
    </row>
    <row r="23" spans="1:14" s="6" customFormat="1" ht="32.25" customHeight="1" x14ac:dyDescent="0.25">
      <c r="A23" s="4" t="s">
        <v>78</v>
      </c>
      <c r="B23" s="5" t="s">
        <v>79</v>
      </c>
      <c r="C23" s="2" t="s">
        <v>80</v>
      </c>
      <c r="D23" s="2" t="s">
        <v>81</v>
      </c>
      <c r="E23" s="2" t="s">
        <v>82</v>
      </c>
      <c r="F23" s="2" t="s">
        <v>83</v>
      </c>
      <c r="G23" s="2" t="s">
        <v>84</v>
      </c>
      <c r="H23" s="2" t="s">
        <v>85</v>
      </c>
      <c r="I23" s="2" t="s">
        <v>86</v>
      </c>
      <c r="J23" s="2" t="s">
        <v>87</v>
      </c>
      <c r="K23" s="2" t="s">
        <v>88</v>
      </c>
      <c r="L23" s="2" t="s">
        <v>89</v>
      </c>
    </row>
    <row r="24" spans="1:14" x14ac:dyDescent="0.25">
      <c r="A24" s="7">
        <v>5</v>
      </c>
      <c r="B24" s="7" t="s">
        <v>147</v>
      </c>
      <c r="C24" s="9">
        <v>19.592845991848499</v>
      </c>
      <c r="D24" s="9">
        <v>21.1228460255698</v>
      </c>
      <c r="E24" s="9">
        <f>(C24-D24)/D24</f>
        <v>-7.243342264906881E-2</v>
      </c>
      <c r="F24" s="9">
        <f>ABS(E24)</f>
        <v>7.243342264906881E-2</v>
      </c>
      <c r="G24" s="7">
        <f>RANK(F24,$F$24:$F$56,1)</f>
        <v>6</v>
      </c>
      <c r="H24" s="9">
        <v>20.3716278782641</v>
      </c>
      <c r="I24" s="9">
        <f>H24/MAX($H$24:$H$56)</f>
        <v>0.37534026707212603</v>
      </c>
      <c r="J24" s="7">
        <f>RANK(I24,$I$24:$I$56,0)</f>
        <v>18</v>
      </c>
      <c r="K24" s="9">
        <f>I24*F24</f>
        <v>2.718718020204967E-2</v>
      </c>
      <c r="L24" s="7">
        <f>RANK(K24,$K$24:$K$56,1)</f>
        <v>4</v>
      </c>
      <c r="M24" s="6">
        <f>IF(E24&gt;0,1,-1)</f>
        <v>-1</v>
      </c>
      <c r="N24" s="6">
        <f>K24*M24</f>
        <v>-2.718718020204967E-2</v>
      </c>
    </row>
    <row r="25" spans="1:14" x14ac:dyDescent="0.25">
      <c r="A25" s="7">
        <v>8</v>
      </c>
      <c r="B25" s="7" t="s">
        <v>148</v>
      </c>
      <c r="C25" s="9">
        <v>10.388325500865699</v>
      </c>
      <c r="D25" s="9">
        <v>11.416766336848999</v>
      </c>
      <c r="E25" s="9">
        <f t="shared" ref="E25:E56" si="0">(C25-D25)/D25</f>
        <v>-9.008162255750847E-2</v>
      </c>
      <c r="F25" s="9">
        <f t="shared" ref="F25:F56" si="1">ABS(E25)</f>
        <v>9.008162255750847E-2</v>
      </c>
      <c r="G25" s="7">
        <f t="shared" ref="G25:G56" si="2">RANK(F25,$F$24:$F$56,1)</f>
        <v>9</v>
      </c>
      <c r="H25" s="9">
        <v>10.911141082049099</v>
      </c>
      <c r="I25" s="9">
        <f t="shared" ref="I25:I56" si="3">H25/MAX($H$24:$H$56)</f>
        <v>0.20103403774460316</v>
      </c>
      <c r="J25" s="7">
        <f t="shared" ref="J25:J56" si="4">RANK(I25,$I$24:$I$56,0)</f>
        <v>31</v>
      </c>
      <c r="K25" s="9">
        <f t="shared" ref="K25:K56" si="5">I25*F25</f>
        <v>1.8109472309321254E-2</v>
      </c>
      <c r="L25" s="7">
        <f t="shared" ref="L25:L56" si="6">RANK(K25,$K$24:$K$56,1)</f>
        <v>1</v>
      </c>
      <c r="M25" s="6">
        <f t="shared" ref="M25:M56" si="7">IF(E25&gt;0,1,-1)</f>
        <v>-1</v>
      </c>
      <c r="N25" s="6">
        <f t="shared" ref="N25:N56" si="8">K25*M25</f>
        <v>-1.8109472309321254E-2</v>
      </c>
    </row>
    <row r="26" spans="1:14" x14ac:dyDescent="0.25">
      <c r="A26" s="7">
        <v>11</v>
      </c>
      <c r="B26" s="7" t="s">
        <v>190</v>
      </c>
      <c r="C26" s="9">
        <v>14.6489078762748</v>
      </c>
      <c r="D26" s="9">
        <v>18.715953702106901</v>
      </c>
      <c r="E26" s="9">
        <f t="shared" si="0"/>
        <v>-0.21730369130878241</v>
      </c>
      <c r="F26" s="9">
        <f t="shared" si="1"/>
        <v>0.21730369130878241</v>
      </c>
      <c r="G26" s="7">
        <f t="shared" si="2"/>
        <v>25</v>
      </c>
      <c r="H26" s="9">
        <v>16.7146706787372</v>
      </c>
      <c r="I26" s="9">
        <f t="shared" si="3"/>
        <v>0.30796208305344552</v>
      </c>
      <c r="J26" s="7">
        <f t="shared" si="4"/>
        <v>27</v>
      </c>
      <c r="K26" s="9">
        <f t="shared" si="5"/>
        <v>6.692129743065553E-2</v>
      </c>
      <c r="L26" s="7">
        <f t="shared" si="6"/>
        <v>19</v>
      </c>
      <c r="M26" s="6">
        <f t="shared" si="7"/>
        <v>-1</v>
      </c>
      <c r="N26" s="6">
        <f t="shared" si="8"/>
        <v>-6.692129743065553E-2</v>
      </c>
    </row>
    <row r="27" spans="1:14" x14ac:dyDescent="0.25">
      <c r="A27" s="7">
        <v>13</v>
      </c>
      <c r="B27" s="7" t="s">
        <v>150</v>
      </c>
      <c r="C27" s="9">
        <v>20.528330166207201</v>
      </c>
      <c r="D27" s="9">
        <v>21.675824871489699</v>
      </c>
      <c r="E27" s="9">
        <f t="shared" si="0"/>
        <v>-5.2938917530737289E-2</v>
      </c>
      <c r="F27" s="9">
        <f t="shared" si="1"/>
        <v>5.2938917530737289E-2</v>
      </c>
      <c r="G27" s="7">
        <f t="shared" si="2"/>
        <v>2</v>
      </c>
      <c r="H27" s="9">
        <v>21.1179639316106</v>
      </c>
      <c r="I27" s="9">
        <f t="shared" si="3"/>
        <v>0.38909125326049648</v>
      </c>
      <c r="J27" s="7">
        <f t="shared" si="4"/>
        <v>17</v>
      </c>
      <c r="K27" s="9">
        <f t="shared" si="5"/>
        <v>2.0598069768288641E-2</v>
      </c>
      <c r="L27" s="7">
        <f t="shared" si="6"/>
        <v>2</v>
      </c>
      <c r="M27" s="6">
        <f t="shared" si="7"/>
        <v>-1</v>
      </c>
      <c r="N27" s="6">
        <f t="shared" si="8"/>
        <v>-2.0598069768288641E-2</v>
      </c>
    </row>
    <row r="28" spans="1:14" x14ac:dyDescent="0.25">
      <c r="A28" s="7">
        <v>15</v>
      </c>
      <c r="B28" s="7" t="s">
        <v>151</v>
      </c>
      <c r="C28" s="9">
        <v>18.259438329390001</v>
      </c>
      <c r="D28" s="9">
        <v>19.863764111846802</v>
      </c>
      <c r="E28" s="23">
        <f t="shared" si="0"/>
        <v>-8.0766453599797672E-2</v>
      </c>
      <c r="F28" s="9">
        <f t="shared" si="1"/>
        <v>8.0766453599797672E-2</v>
      </c>
      <c r="G28" s="7">
        <f t="shared" si="2"/>
        <v>7</v>
      </c>
      <c r="H28" s="9">
        <v>19.0923704711265</v>
      </c>
      <c r="I28" s="9">
        <f t="shared" si="3"/>
        <v>0.35177038744746753</v>
      </c>
      <c r="J28" s="7">
        <f t="shared" si="4"/>
        <v>21</v>
      </c>
      <c r="K28" s="9">
        <f t="shared" si="5"/>
        <v>2.8411246675558735E-2</v>
      </c>
      <c r="L28" s="7">
        <f t="shared" si="6"/>
        <v>8</v>
      </c>
      <c r="M28" s="6">
        <f t="shared" si="7"/>
        <v>-1</v>
      </c>
      <c r="N28" s="6">
        <f t="shared" si="8"/>
        <v>-2.8411246675558735E-2</v>
      </c>
    </row>
    <row r="29" spans="1:14" x14ac:dyDescent="0.25">
      <c r="A29" s="7">
        <v>17</v>
      </c>
      <c r="B29" s="7" t="s">
        <v>152</v>
      </c>
      <c r="C29" s="9">
        <v>19.501067039517299</v>
      </c>
      <c r="D29" s="9">
        <v>20.733427362482402</v>
      </c>
      <c r="E29" s="9">
        <f t="shared" si="0"/>
        <v>-5.9438331223282785E-2</v>
      </c>
      <c r="F29" s="9">
        <f t="shared" si="1"/>
        <v>5.9438331223282785E-2</v>
      </c>
      <c r="G29" s="7">
        <f t="shared" si="2"/>
        <v>3</v>
      </c>
      <c r="H29" s="9">
        <v>20.130361194137301</v>
      </c>
      <c r="I29" s="9">
        <f t="shared" si="3"/>
        <v>0.37089501104266653</v>
      </c>
      <c r="J29" s="7">
        <f t="shared" si="4"/>
        <v>19</v>
      </c>
      <c r="K29" s="9">
        <f t="shared" si="5"/>
        <v>2.2045380515417139E-2</v>
      </c>
      <c r="L29" s="7">
        <f t="shared" si="6"/>
        <v>3</v>
      </c>
      <c r="M29" s="6">
        <f t="shared" si="7"/>
        <v>-1</v>
      </c>
      <c r="N29" s="6">
        <f t="shared" si="8"/>
        <v>-2.2045380515417139E-2</v>
      </c>
    </row>
    <row r="30" spans="1:14" x14ac:dyDescent="0.25">
      <c r="A30" s="7">
        <v>18</v>
      </c>
      <c r="B30" s="7" t="s">
        <v>153</v>
      </c>
      <c r="C30" s="9">
        <v>39.272635433766901</v>
      </c>
      <c r="D30" s="9">
        <v>37.667946257197698</v>
      </c>
      <c r="E30" s="9">
        <f t="shared" si="0"/>
        <v>4.260092030535309E-2</v>
      </c>
      <c r="F30" s="9">
        <f t="shared" si="1"/>
        <v>4.260092030535309E-2</v>
      </c>
      <c r="G30" s="7">
        <f t="shared" si="2"/>
        <v>1</v>
      </c>
      <c r="H30" s="9">
        <v>38.449707782220898</v>
      </c>
      <c r="I30" s="9">
        <f t="shared" si="3"/>
        <v>0.70842269817927517</v>
      </c>
      <c r="J30" s="7">
        <f t="shared" si="4"/>
        <v>3</v>
      </c>
      <c r="K30" s="9">
        <f t="shared" si="5"/>
        <v>3.0179458907638509E-2</v>
      </c>
      <c r="L30" s="7">
        <f t="shared" si="6"/>
        <v>11</v>
      </c>
      <c r="M30" s="6">
        <f t="shared" si="7"/>
        <v>1</v>
      </c>
      <c r="N30" s="6">
        <f t="shared" si="8"/>
        <v>3.0179458907638509E-2</v>
      </c>
    </row>
    <row r="31" spans="1:14" x14ac:dyDescent="0.25">
      <c r="A31" s="7">
        <v>19</v>
      </c>
      <c r="B31" s="7" t="s">
        <v>154</v>
      </c>
      <c r="C31" s="9">
        <v>23.762929829466003</v>
      </c>
      <c r="D31" s="9">
        <v>29.725874233720198</v>
      </c>
      <c r="E31" s="9">
        <f t="shared" si="0"/>
        <v>-0.20059778082119442</v>
      </c>
      <c r="F31" s="9">
        <f t="shared" si="1"/>
        <v>0.20059778082119442</v>
      </c>
      <c r="G31" s="7">
        <f t="shared" si="2"/>
        <v>23</v>
      </c>
      <c r="H31" s="9">
        <v>26.796924042686797</v>
      </c>
      <c r="I31" s="9">
        <f t="shared" si="3"/>
        <v>0.49372414845772228</v>
      </c>
      <c r="J31" s="7">
        <f t="shared" si="4"/>
        <v>5</v>
      </c>
      <c r="K31" s="9">
        <f t="shared" si="5"/>
        <v>9.9039968518453023E-2</v>
      </c>
      <c r="L31" s="7">
        <f t="shared" si="6"/>
        <v>25</v>
      </c>
      <c r="M31" s="6">
        <f t="shared" si="7"/>
        <v>-1</v>
      </c>
      <c r="N31" s="6">
        <f t="shared" si="8"/>
        <v>-9.9039968518453023E-2</v>
      </c>
    </row>
    <row r="32" spans="1:14" x14ac:dyDescent="0.25">
      <c r="A32" s="7">
        <v>20</v>
      </c>
      <c r="B32" s="7" t="s">
        <v>155</v>
      </c>
      <c r="C32" s="9">
        <v>13.1220800325005</v>
      </c>
      <c r="D32" s="9">
        <v>14.7648915033698</v>
      </c>
      <c r="E32" s="9">
        <f t="shared" si="0"/>
        <v>-0.11126471674338814</v>
      </c>
      <c r="F32" s="9">
        <f t="shared" si="1"/>
        <v>0.11126471674338814</v>
      </c>
      <c r="G32" s="7">
        <f t="shared" si="2"/>
        <v>12</v>
      </c>
      <c r="H32" s="9">
        <v>13.9607032057911</v>
      </c>
      <c r="I32" s="9">
        <f t="shared" si="3"/>
        <v>0.25722117550395918</v>
      </c>
      <c r="J32" s="7">
        <f t="shared" si="4"/>
        <v>29</v>
      </c>
      <c r="K32" s="9">
        <f t="shared" si="5"/>
        <v>2.8619641232849345E-2</v>
      </c>
      <c r="L32" s="7">
        <f t="shared" si="6"/>
        <v>9</v>
      </c>
      <c r="M32" s="6">
        <f t="shared" si="7"/>
        <v>-1</v>
      </c>
      <c r="N32" s="6">
        <f t="shared" si="8"/>
        <v>-2.8619641232849345E-2</v>
      </c>
    </row>
    <row r="33" spans="1:14" x14ac:dyDescent="0.25">
      <c r="A33" s="7">
        <v>23</v>
      </c>
      <c r="B33" s="7" t="s">
        <v>156</v>
      </c>
      <c r="C33" s="9">
        <v>22.734429120221701</v>
      </c>
      <c r="D33" s="9">
        <v>26.444128070759998</v>
      </c>
      <c r="E33" s="9">
        <f t="shared" si="0"/>
        <v>-0.14028441174584286</v>
      </c>
      <c r="F33" s="9">
        <f t="shared" si="1"/>
        <v>0.14028441174584286</v>
      </c>
      <c r="G33" s="7">
        <f t="shared" si="2"/>
        <v>15</v>
      </c>
      <c r="H33" s="9">
        <v>24.625218075990801</v>
      </c>
      <c r="I33" s="9">
        <f t="shared" si="3"/>
        <v>0.45371120975626866</v>
      </c>
      <c r="J33" s="7">
        <f t="shared" si="4"/>
        <v>9</v>
      </c>
      <c r="K33" s="9">
        <f t="shared" si="5"/>
        <v>6.3648610163152874E-2</v>
      </c>
      <c r="L33" s="7">
        <f t="shared" si="6"/>
        <v>18</v>
      </c>
      <c r="M33" s="6">
        <f t="shared" si="7"/>
        <v>-1</v>
      </c>
      <c r="N33" s="6">
        <f t="shared" si="8"/>
        <v>-6.3648610163152874E-2</v>
      </c>
    </row>
    <row r="34" spans="1:14" x14ac:dyDescent="0.25">
      <c r="A34" s="7">
        <v>25</v>
      </c>
      <c r="B34" s="7" t="s">
        <v>157</v>
      </c>
      <c r="C34" s="9">
        <v>16.333751620003703</v>
      </c>
      <c r="D34" s="9">
        <v>19.7734011428123</v>
      </c>
      <c r="E34" s="9">
        <f t="shared" si="0"/>
        <v>-0.17395335774386603</v>
      </c>
      <c r="F34" s="9">
        <f t="shared" si="1"/>
        <v>0.17395335774386603</v>
      </c>
      <c r="G34" s="7">
        <f t="shared" si="2"/>
        <v>20</v>
      </c>
      <c r="H34" s="9">
        <v>18.0935923968736</v>
      </c>
      <c r="I34" s="9">
        <f t="shared" si="3"/>
        <v>0.33336824347664357</v>
      </c>
      <c r="J34" s="7">
        <f t="shared" si="4"/>
        <v>25</v>
      </c>
      <c r="K34" s="9">
        <f t="shared" si="5"/>
        <v>5.799052531793681E-2</v>
      </c>
      <c r="L34" s="7">
        <f t="shared" si="6"/>
        <v>16</v>
      </c>
      <c r="M34" s="6">
        <f t="shared" si="7"/>
        <v>-1</v>
      </c>
      <c r="N34" s="6">
        <f t="shared" si="8"/>
        <v>-5.799052531793681E-2</v>
      </c>
    </row>
    <row r="35" spans="1:14" x14ac:dyDescent="0.25">
      <c r="A35" s="7">
        <v>27</v>
      </c>
      <c r="B35" s="7" t="s">
        <v>158</v>
      </c>
      <c r="C35" s="9">
        <v>7.9011515508111296</v>
      </c>
      <c r="D35" s="9">
        <v>6.3931374929189895</v>
      </c>
      <c r="E35" s="9">
        <f t="shared" si="0"/>
        <v>0.23588012295409097</v>
      </c>
      <c r="F35" s="9">
        <f t="shared" si="1"/>
        <v>0.23588012295409097</v>
      </c>
      <c r="G35" s="7">
        <f t="shared" si="2"/>
        <v>26</v>
      </c>
      <c r="H35" s="9">
        <v>7.1328440669580306</v>
      </c>
      <c r="I35" s="9">
        <f t="shared" si="3"/>
        <v>0.1314202091788842</v>
      </c>
      <c r="J35" s="7">
        <f t="shared" si="4"/>
        <v>33</v>
      </c>
      <c r="K35" s="9">
        <f t="shared" si="5"/>
        <v>3.0999415099767558E-2</v>
      </c>
      <c r="L35" s="7">
        <f t="shared" si="6"/>
        <v>12</v>
      </c>
      <c r="M35" s="6">
        <f t="shared" si="7"/>
        <v>1</v>
      </c>
      <c r="N35" s="6">
        <f t="shared" si="8"/>
        <v>3.0999415099767558E-2</v>
      </c>
    </row>
    <row r="36" spans="1:14" x14ac:dyDescent="0.25">
      <c r="A36" s="7">
        <v>41</v>
      </c>
      <c r="B36" s="7" t="s">
        <v>159</v>
      </c>
      <c r="C36" s="9">
        <v>25.022747952684302</v>
      </c>
      <c r="D36" s="9">
        <v>28.016723533086598</v>
      </c>
      <c r="E36" s="9">
        <f t="shared" si="0"/>
        <v>-0.1068638728174811</v>
      </c>
      <c r="F36" s="9">
        <f t="shared" si="1"/>
        <v>0.1068638728174811</v>
      </c>
      <c r="G36" s="7">
        <f t="shared" si="2"/>
        <v>11</v>
      </c>
      <c r="H36" s="9">
        <v>26.5576112931438</v>
      </c>
      <c r="I36" s="9">
        <f t="shared" si="3"/>
        <v>0.48931489300381364</v>
      </c>
      <c r="J36" s="7">
        <f t="shared" si="4"/>
        <v>7</v>
      </c>
      <c r="K36" s="9">
        <f t="shared" si="5"/>
        <v>5.2290084493658913E-2</v>
      </c>
      <c r="L36" s="7">
        <f t="shared" si="6"/>
        <v>14</v>
      </c>
      <c r="M36" s="6">
        <f t="shared" si="7"/>
        <v>-1</v>
      </c>
      <c r="N36" s="6">
        <f t="shared" si="8"/>
        <v>-5.2290084493658913E-2</v>
      </c>
    </row>
    <row r="37" spans="1:14" x14ac:dyDescent="0.25">
      <c r="A37" s="7">
        <v>44</v>
      </c>
      <c r="B37" s="7" t="s">
        <v>160</v>
      </c>
      <c r="C37" s="9">
        <v>11.324173335346501</v>
      </c>
      <c r="D37" s="9">
        <v>13.046056532911601</v>
      </c>
      <c r="E37" s="9">
        <f t="shared" si="0"/>
        <v>-0.13198495600730106</v>
      </c>
      <c r="F37" s="9">
        <f t="shared" si="1"/>
        <v>0.13198495600730106</v>
      </c>
      <c r="G37" s="7">
        <f t="shared" si="2"/>
        <v>14</v>
      </c>
      <c r="H37" s="9">
        <v>12.1929933923451</v>
      </c>
      <c r="I37" s="9">
        <f t="shared" si="3"/>
        <v>0.22465172757128976</v>
      </c>
      <c r="J37" s="7">
        <f t="shared" si="4"/>
        <v>30</v>
      </c>
      <c r="K37" s="9">
        <f t="shared" si="5"/>
        <v>2.9650648380460862E-2</v>
      </c>
      <c r="L37" s="7">
        <f t="shared" si="6"/>
        <v>10</v>
      </c>
      <c r="M37" s="6">
        <f t="shared" si="7"/>
        <v>-1</v>
      </c>
      <c r="N37" s="6">
        <f t="shared" si="8"/>
        <v>-2.9650648380460862E-2</v>
      </c>
    </row>
    <row r="38" spans="1:14" x14ac:dyDescent="0.25">
      <c r="A38" s="7">
        <v>47</v>
      </c>
      <c r="B38" s="7" t="s">
        <v>161</v>
      </c>
      <c r="C38" s="9">
        <v>19.2692787244493</v>
      </c>
      <c r="D38" s="9">
        <v>24.378975798713498</v>
      </c>
      <c r="E38" s="9">
        <f t="shared" si="0"/>
        <v>-0.20959441103895107</v>
      </c>
      <c r="F38" s="9">
        <f t="shared" si="1"/>
        <v>0.20959441103895107</v>
      </c>
      <c r="G38" s="7">
        <f t="shared" si="2"/>
        <v>24</v>
      </c>
      <c r="H38" s="9">
        <v>21.902355052558299</v>
      </c>
      <c r="I38" s="9">
        <f t="shared" si="3"/>
        <v>0.40354339103686165</v>
      </c>
      <c r="J38" s="7">
        <f t="shared" si="4"/>
        <v>15</v>
      </c>
      <c r="K38" s="9">
        <f t="shared" si="5"/>
        <v>8.458043937303214E-2</v>
      </c>
      <c r="L38" s="7">
        <f t="shared" si="6"/>
        <v>23</v>
      </c>
      <c r="M38" s="6">
        <f t="shared" si="7"/>
        <v>-1</v>
      </c>
      <c r="N38" s="6">
        <f t="shared" si="8"/>
        <v>-8.458043937303214E-2</v>
      </c>
    </row>
    <row r="39" spans="1:14" x14ac:dyDescent="0.25">
      <c r="A39" s="7">
        <v>50</v>
      </c>
      <c r="B39" s="7" t="s">
        <v>162</v>
      </c>
      <c r="C39" s="9">
        <v>20.970937912813703</v>
      </c>
      <c r="D39" s="9">
        <v>25.440517151496202</v>
      </c>
      <c r="E39" s="9">
        <f t="shared" si="0"/>
        <v>-0.17568743638608128</v>
      </c>
      <c r="F39" s="9">
        <f t="shared" si="1"/>
        <v>0.17568743638608128</v>
      </c>
      <c r="G39" s="7">
        <f t="shared" si="2"/>
        <v>21</v>
      </c>
      <c r="H39" s="9">
        <v>23.266398929049501</v>
      </c>
      <c r="I39" s="9">
        <f t="shared" si="3"/>
        <v>0.42867543232289812</v>
      </c>
      <c r="J39" s="7">
        <f t="shared" si="4"/>
        <v>14</v>
      </c>
      <c r="K39" s="9">
        <f t="shared" si="5"/>
        <v>7.5312887746505061E-2</v>
      </c>
      <c r="L39" s="7">
        <f t="shared" si="6"/>
        <v>20</v>
      </c>
      <c r="M39" s="6">
        <f t="shared" si="7"/>
        <v>-1</v>
      </c>
      <c r="N39" s="6">
        <f t="shared" si="8"/>
        <v>-7.5312887746505061E-2</v>
      </c>
    </row>
    <row r="40" spans="1:14" x14ac:dyDescent="0.25">
      <c r="A40" s="7">
        <v>52</v>
      </c>
      <c r="B40" s="7" t="s">
        <v>163</v>
      </c>
      <c r="C40" s="9">
        <v>22.4767247088154</v>
      </c>
      <c r="D40" s="9">
        <v>24.061164830222598</v>
      </c>
      <c r="E40" s="9">
        <f t="shared" si="0"/>
        <v>-6.5850516073811372E-2</v>
      </c>
      <c r="F40" s="9">
        <f t="shared" si="1"/>
        <v>6.5850516073811372E-2</v>
      </c>
      <c r="G40" s="7">
        <f t="shared" si="2"/>
        <v>5</v>
      </c>
      <c r="H40" s="9">
        <v>23.28424350085</v>
      </c>
      <c r="I40" s="9">
        <f t="shared" si="3"/>
        <v>0.42900421244716763</v>
      </c>
      <c r="J40" s="7">
        <f t="shared" si="4"/>
        <v>13</v>
      </c>
      <c r="K40" s="9">
        <f t="shared" si="5"/>
        <v>2.8250148787485E-2</v>
      </c>
      <c r="L40" s="7">
        <f t="shared" si="6"/>
        <v>7</v>
      </c>
      <c r="M40" s="6">
        <f t="shared" si="7"/>
        <v>-1</v>
      </c>
      <c r="N40" s="6">
        <f t="shared" si="8"/>
        <v>-2.8250148787485E-2</v>
      </c>
    </row>
    <row r="41" spans="1:14" x14ac:dyDescent="0.25">
      <c r="A41" s="7">
        <v>54</v>
      </c>
      <c r="B41" s="7" t="s">
        <v>164</v>
      </c>
      <c r="C41" s="9">
        <v>24.361686055295401</v>
      </c>
      <c r="D41" s="9">
        <v>29.021469414176298</v>
      </c>
      <c r="E41" s="9">
        <f t="shared" si="0"/>
        <v>-0.16056331581214506</v>
      </c>
      <c r="F41" s="9">
        <f t="shared" si="1"/>
        <v>0.16056331581214506</v>
      </c>
      <c r="G41" s="7">
        <f t="shared" si="2"/>
        <v>16</v>
      </c>
      <c r="H41" s="9">
        <v>26.748705856345499</v>
      </c>
      <c r="I41" s="9">
        <f t="shared" si="3"/>
        <v>0.49283574488746135</v>
      </c>
      <c r="J41" s="7">
        <f t="shared" si="4"/>
        <v>6</v>
      </c>
      <c r="K41" s="9">
        <f t="shared" si="5"/>
        <v>7.9131341349879217E-2</v>
      </c>
      <c r="L41" s="7">
        <f t="shared" si="6"/>
        <v>21</v>
      </c>
      <c r="M41" s="6">
        <f t="shared" si="7"/>
        <v>-1</v>
      </c>
      <c r="N41" s="6">
        <f t="shared" si="8"/>
        <v>-7.9131341349879217E-2</v>
      </c>
    </row>
    <row r="42" spans="1:14" x14ac:dyDescent="0.25">
      <c r="A42" s="7">
        <v>63</v>
      </c>
      <c r="B42" s="7" t="s">
        <v>165</v>
      </c>
      <c r="C42" s="9">
        <v>17.745599091425298</v>
      </c>
      <c r="D42" s="9">
        <v>24.6880086814976</v>
      </c>
      <c r="E42" s="9">
        <f t="shared" si="0"/>
        <v>-0.28120573350556549</v>
      </c>
      <c r="F42" s="9">
        <f t="shared" si="1"/>
        <v>0.28120573350556549</v>
      </c>
      <c r="G42" s="7">
        <f t="shared" si="2"/>
        <v>29</v>
      </c>
      <c r="H42" s="9">
        <v>21.295782463928997</v>
      </c>
      <c r="I42" s="9">
        <f t="shared" si="3"/>
        <v>0.3923674988217053</v>
      </c>
      <c r="J42" s="7">
        <f t="shared" si="4"/>
        <v>16</v>
      </c>
      <c r="K42" s="9">
        <f t="shared" si="5"/>
        <v>0.11033599030990174</v>
      </c>
      <c r="L42" s="7">
        <f t="shared" si="6"/>
        <v>28</v>
      </c>
      <c r="M42" s="6">
        <f t="shared" si="7"/>
        <v>-1</v>
      </c>
      <c r="N42" s="6">
        <f t="shared" si="8"/>
        <v>-0.11033599030990174</v>
      </c>
    </row>
    <row r="43" spans="1:14" x14ac:dyDescent="0.25">
      <c r="A43" s="7">
        <v>66</v>
      </c>
      <c r="B43" s="7" t="s">
        <v>166</v>
      </c>
      <c r="C43" s="9">
        <v>15.603487838457999</v>
      </c>
      <c r="D43" s="9">
        <v>17.1833869552501</v>
      </c>
      <c r="E43" s="9">
        <f t="shared" si="0"/>
        <v>-9.1943405622335037E-2</v>
      </c>
      <c r="F43" s="9">
        <f t="shared" si="1"/>
        <v>9.1943405622335037E-2</v>
      </c>
      <c r="G43" s="7">
        <f t="shared" si="2"/>
        <v>10</v>
      </c>
      <c r="H43" s="9">
        <v>16.411214953270999</v>
      </c>
      <c r="I43" s="9">
        <f t="shared" si="3"/>
        <v>0.30237101523492443</v>
      </c>
      <c r="J43" s="7">
        <f t="shared" si="4"/>
        <v>28</v>
      </c>
      <c r="K43" s="9">
        <f t="shared" si="5"/>
        <v>2.7801020902181905E-2</v>
      </c>
      <c r="L43" s="7">
        <f t="shared" si="6"/>
        <v>6</v>
      </c>
      <c r="M43" s="6">
        <f t="shared" si="7"/>
        <v>-1</v>
      </c>
      <c r="N43" s="6">
        <f t="shared" si="8"/>
        <v>-2.7801020902181905E-2</v>
      </c>
    </row>
    <row r="44" spans="1:14" x14ac:dyDescent="0.25">
      <c r="A44" s="7">
        <v>68</v>
      </c>
      <c r="B44" s="7" t="s">
        <v>167</v>
      </c>
      <c r="C44" s="9">
        <v>14.976073728363</v>
      </c>
      <c r="D44" s="9">
        <v>20.046804071390302</v>
      </c>
      <c r="E44" s="9">
        <f t="shared" si="0"/>
        <v>-0.252944575353234</v>
      </c>
      <c r="F44" s="9">
        <f t="shared" si="1"/>
        <v>0.252944575353234</v>
      </c>
      <c r="G44" s="7">
        <f t="shared" si="2"/>
        <v>27</v>
      </c>
      <c r="H44" s="9">
        <v>17.570433202060002</v>
      </c>
      <c r="I44" s="9">
        <f t="shared" si="3"/>
        <v>0.32372921447631087</v>
      </c>
      <c r="J44" s="7">
        <f t="shared" si="4"/>
        <v>26</v>
      </c>
      <c r="K44" s="9">
        <f t="shared" si="5"/>
        <v>8.188554868514647E-2</v>
      </c>
      <c r="L44" s="7">
        <f t="shared" si="6"/>
        <v>22</v>
      </c>
      <c r="M44" s="6">
        <f t="shared" si="7"/>
        <v>-1</v>
      </c>
      <c r="N44" s="6">
        <f t="shared" si="8"/>
        <v>-8.188554868514647E-2</v>
      </c>
    </row>
    <row r="45" spans="1:14" x14ac:dyDescent="0.25">
      <c r="A45" s="7">
        <v>70</v>
      </c>
      <c r="B45" s="7" t="s">
        <v>168</v>
      </c>
      <c r="C45" s="9">
        <v>22.2551050606688</v>
      </c>
      <c r="D45" s="9">
        <v>25.416596532570299</v>
      </c>
      <c r="E45" s="9">
        <f t="shared" si="0"/>
        <v>-0.12438689294415091</v>
      </c>
      <c r="F45" s="9">
        <f t="shared" si="1"/>
        <v>0.12438689294415091</v>
      </c>
      <c r="G45" s="7">
        <f t="shared" si="2"/>
        <v>13</v>
      </c>
      <c r="H45" s="9">
        <v>23.878103577395002</v>
      </c>
      <c r="I45" s="9">
        <f t="shared" si="3"/>
        <v>0.43994588098077075</v>
      </c>
      <c r="J45" s="7">
        <f t="shared" si="4"/>
        <v>12</v>
      </c>
      <c r="K45" s="9">
        <f t="shared" si="5"/>
        <v>5.4723501198775289E-2</v>
      </c>
      <c r="L45" s="7">
        <f t="shared" si="6"/>
        <v>15</v>
      </c>
      <c r="M45" s="6">
        <f t="shared" si="7"/>
        <v>-1</v>
      </c>
      <c r="N45" s="6">
        <f t="shared" si="8"/>
        <v>-5.4723501198775289E-2</v>
      </c>
    </row>
    <row r="46" spans="1:14" x14ac:dyDescent="0.25">
      <c r="A46" s="7">
        <v>73</v>
      </c>
      <c r="B46" s="7" t="s">
        <v>169</v>
      </c>
      <c r="C46" s="9">
        <v>23.317284999527999</v>
      </c>
      <c r="D46" s="9">
        <v>24.8447204968944</v>
      </c>
      <c r="E46" s="9">
        <f t="shared" si="0"/>
        <v>-6.1479278768997669E-2</v>
      </c>
      <c r="F46" s="9">
        <f t="shared" si="1"/>
        <v>6.1479278768997669E-2</v>
      </c>
      <c r="G46" s="7">
        <f t="shared" si="2"/>
        <v>4</v>
      </c>
      <c r="H46" s="9">
        <v>24.1019166762309</v>
      </c>
      <c r="I46" s="9">
        <f t="shared" si="3"/>
        <v>0.44406956067850062</v>
      </c>
      <c r="J46" s="7">
        <f t="shared" si="4"/>
        <v>11</v>
      </c>
      <c r="K46" s="9">
        <f t="shared" si="5"/>
        <v>2.7301076313779864E-2</v>
      </c>
      <c r="L46" s="7">
        <f t="shared" si="6"/>
        <v>5</v>
      </c>
      <c r="M46" s="6">
        <f t="shared" si="7"/>
        <v>-1</v>
      </c>
      <c r="N46" s="6">
        <f t="shared" si="8"/>
        <v>-2.7301076313779864E-2</v>
      </c>
    </row>
    <row r="47" spans="1:14" x14ac:dyDescent="0.25">
      <c r="A47" s="7">
        <v>76</v>
      </c>
      <c r="B47" s="7" t="s">
        <v>170</v>
      </c>
      <c r="C47" s="9">
        <v>17.629052455823</v>
      </c>
      <c r="D47" s="9">
        <v>21.3343198914786</v>
      </c>
      <c r="E47" s="9">
        <f t="shared" si="0"/>
        <v>-0.17367637939729055</v>
      </c>
      <c r="F47" s="9">
        <f t="shared" si="1"/>
        <v>0.17367637939729055</v>
      </c>
      <c r="G47" s="7">
        <f t="shared" si="2"/>
        <v>19</v>
      </c>
      <c r="H47" s="9">
        <v>19.495895782562798</v>
      </c>
      <c r="I47" s="9">
        <f t="shared" si="3"/>
        <v>0.35920520311708154</v>
      </c>
      <c r="J47" s="7">
        <f t="shared" si="4"/>
        <v>20</v>
      </c>
      <c r="K47" s="9">
        <f t="shared" si="5"/>
        <v>6.2385459138043067E-2</v>
      </c>
      <c r="L47" s="7">
        <f t="shared" si="6"/>
        <v>17</v>
      </c>
      <c r="M47" s="6">
        <f t="shared" si="7"/>
        <v>-1</v>
      </c>
      <c r="N47" s="6">
        <f t="shared" si="8"/>
        <v>-6.2385459138043067E-2</v>
      </c>
    </row>
    <row r="48" spans="1:14" x14ac:dyDescent="0.25">
      <c r="A48" s="7">
        <v>81</v>
      </c>
      <c r="B48" s="7" t="s">
        <v>171</v>
      </c>
      <c r="C48" s="9">
        <v>15.8457426498664</v>
      </c>
      <c r="D48" s="9">
        <v>21.245421245421202</v>
      </c>
      <c r="E48" s="9">
        <f t="shared" si="0"/>
        <v>-0.25415728561835582</v>
      </c>
      <c r="F48" s="9">
        <f t="shared" si="1"/>
        <v>0.25415728561835582</v>
      </c>
      <c r="G48" s="7">
        <f t="shared" si="2"/>
        <v>28</v>
      </c>
      <c r="H48" s="9">
        <v>18.601607777154602</v>
      </c>
      <c r="I48" s="9">
        <f t="shared" si="3"/>
        <v>0.34272825288045106</v>
      </c>
      <c r="J48" s="7">
        <f t="shared" si="4"/>
        <v>23</v>
      </c>
      <c r="K48" s="9">
        <f t="shared" si="5"/>
        <v>8.7106882456816886E-2</v>
      </c>
      <c r="L48" s="7">
        <f t="shared" si="6"/>
        <v>24</v>
      </c>
      <c r="M48" s="6">
        <f t="shared" si="7"/>
        <v>-1</v>
      </c>
      <c r="N48" s="6">
        <f t="shared" si="8"/>
        <v>-8.7106882456816886E-2</v>
      </c>
    </row>
    <row r="49" spans="1:25" x14ac:dyDescent="0.25">
      <c r="A49" s="7">
        <v>85</v>
      </c>
      <c r="B49" s="7" t="s">
        <v>172</v>
      </c>
      <c r="C49" s="9">
        <v>19.864970137626599</v>
      </c>
      <c r="D49" s="9">
        <v>28.385644616731298</v>
      </c>
      <c r="E49" s="9">
        <f t="shared" si="0"/>
        <v>-0.30017547933656485</v>
      </c>
      <c r="F49" s="9">
        <f t="shared" si="1"/>
        <v>0.30017547933656485</v>
      </c>
      <c r="G49" s="7">
        <f t="shared" si="2"/>
        <v>30</v>
      </c>
      <c r="H49" s="9">
        <v>24.205363398942598</v>
      </c>
      <c r="I49" s="9">
        <f t="shared" si="3"/>
        <v>0.44597553111750382</v>
      </c>
      <c r="J49" s="7">
        <f t="shared" si="4"/>
        <v>10</v>
      </c>
      <c r="K49" s="9">
        <f t="shared" si="5"/>
        <v>0.13387091882557581</v>
      </c>
      <c r="L49" s="7">
        <f t="shared" si="6"/>
        <v>29</v>
      </c>
      <c r="M49" s="6">
        <f t="shared" si="7"/>
        <v>-1</v>
      </c>
      <c r="N49" s="6">
        <f t="shared" si="8"/>
        <v>-0.13387091882557581</v>
      </c>
    </row>
    <row r="50" spans="1:25" x14ac:dyDescent="0.25">
      <c r="A50" s="7">
        <v>86</v>
      </c>
      <c r="B50" s="7" t="s">
        <v>173</v>
      </c>
      <c r="C50" s="9">
        <v>30.2895322939866</v>
      </c>
      <c r="D50" s="9">
        <v>36.244292237442906</v>
      </c>
      <c r="E50" s="9">
        <f t="shared" si="0"/>
        <v>-0.1642951089911095</v>
      </c>
      <c r="F50" s="9">
        <f t="shared" si="1"/>
        <v>0.1642951089911095</v>
      </c>
      <c r="G50" s="7">
        <f t="shared" si="2"/>
        <v>17</v>
      </c>
      <c r="H50" s="9">
        <v>33.326056901695395</v>
      </c>
      <c r="I50" s="9">
        <f t="shared" si="3"/>
        <v>0.61402118538055184</v>
      </c>
      <c r="J50" s="7">
        <f t="shared" si="4"/>
        <v>4</v>
      </c>
      <c r="K50" s="9">
        <f t="shared" si="5"/>
        <v>0.10088067757494801</v>
      </c>
      <c r="L50" s="7">
        <f t="shared" si="6"/>
        <v>27</v>
      </c>
      <c r="M50" s="6">
        <f t="shared" si="7"/>
        <v>-1</v>
      </c>
      <c r="N50" s="6">
        <f t="shared" si="8"/>
        <v>-0.10088067757494801</v>
      </c>
    </row>
    <row r="51" spans="1:25" x14ac:dyDescent="0.25">
      <c r="A51" s="22">
        <v>88</v>
      </c>
      <c r="B51" s="22" t="s">
        <v>191</v>
      </c>
      <c r="C51" s="9">
        <v>4.6349942062572405</v>
      </c>
      <c r="D51" s="9">
        <v>12.5</v>
      </c>
      <c r="E51" s="24">
        <f t="shared" si="0"/>
        <v>-0.62920046349942071</v>
      </c>
      <c r="F51" s="24">
        <f t="shared" si="1"/>
        <v>0.62920046349942071</v>
      </c>
      <c r="G51" s="22">
        <f t="shared" si="2"/>
        <v>32</v>
      </c>
      <c r="H51" s="9">
        <v>8.6058519793459496</v>
      </c>
      <c r="I51" s="24">
        <f t="shared" si="3"/>
        <v>0.15855987550986708</v>
      </c>
      <c r="J51" s="22">
        <f t="shared" si="4"/>
        <v>32</v>
      </c>
      <c r="K51" s="24">
        <f t="shared" si="5"/>
        <v>9.9765947163218821E-2</v>
      </c>
      <c r="L51" s="22">
        <f t="shared" si="6"/>
        <v>26</v>
      </c>
      <c r="M51" s="6">
        <f t="shared" si="7"/>
        <v>-1</v>
      </c>
      <c r="N51" s="6">
        <f t="shared" si="8"/>
        <v>-9.9765947163218821E-2</v>
      </c>
    </row>
    <row r="52" spans="1:25" x14ac:dyDescent="0.25">
      <c r="A52" s="7">
        <v>91</v>
      </c>
      <c r="B52" s="7" t="s">
        <v>174</v>
      </c>
      <c r="C52" s="9">
        <v>46.927374301675997</v>
      </c>
      <c r="D52" s="9">
        <v>56.535269709543599</v>
      </c>
      <c r="E52" s="9">
        <f t="shared" si="0"/>
        <v>-0.1699451591409975</v>
      </c>
      <c r="F52" s="9">
        <f t="shared" si="1"/>
        <v>0.1699451591409975</v>
      </c>
      <c r="G52" s="7">
        <f t="shared" si="2"/>
        <v>18</v>
      </c>
      <c r="H52" s="9">
        <v>51.909628832705799</v>
      </c>
      <c r="I52" s="9">
        <f t="shared" si="3"/>
        <v>0.95641713397245576</v>
      </c>
      <c r="J52" s="7">
        <f t="shared" si="4"/>
        <v>2</v>
      </c>
      <c r="K52" s="9">
        <f t="shared" si="5"/>
        <v>0.16253846203812572</v>
      </c>
      <c r="L52" s="7">
        <f t="shared" si="6"/>
        <v>30</v>
      </c>
      <c r="M52" s="6">
        <f t="shared" si="7"/>
        <v>-1</v>
      </c>
      <c r="N52" s="6">
        <f t="shared" si="8"/>
        <v>-0.16253846203812572</v>
      </c>
    </row>
    <row r="53" spans="1:25" x14ac:dyDescent="0.25">
      <c r="A53" s="7">
        <v>94</v>
      </c>
      <c r="B53" s="7" t="s">
        <v>175</v>
      </c>
      <c r="C53" s="9">
        <v>48.461538461538503</v>
      </c>
      <c r="D53" s="9">
        <v>59.712230215827297</v>
      </c>
      <c r="E53" s="9">
        <f t="shared" si="0"/>
        <v>-0.1884151992585715</v>
      </c>
      <c r="F53" s="9">
        <f t="shared" si="1"/>
        <v>0.1884151992585715</v>
      </c>
      <c r="G53" s="7">
        <f t="shared" si="2"/>
        <v>22</v>
      </c>
      <c r="H53" s="9">
        <v>54.275092936802999</v>
      </c>
      <c r="I53" s="9">
        <f t="shared" si="3"/>
        <v>1</v>
      </c>
      <c r="J53" s="7">
        <f t="shared" si="4"/>
        <v>1</v>
      </c>
      <c r="K53" s="9">
        <f t="shared" si="5"/>
        <v>0.1884151992585715</v>
      </c>
      <c r="L53" s="7">
        <f t="shared" si="6"/>
        <v>32</v>
      </c>
      <c r="M53" s="6">
        <f t="shared" si="7"/>
        <v>-1</v>
      </c>
      <c r="N53" s="6">
        <f t="shared" si="8"/>
        <v>-0.1884151992585715</v>
      </c>
    </row>
    <row r="54" spans="1:25" x14ac:dyDescent="0.25">
      <c r="A54" s="7">
        <v>95</v>
      </c>
      <c r="B54" s="7" t="s">
        <v>176</v>
      </c>
      <c r="C54" s="9">
        <v>27.257240204429298</v>
      </c>
      <c r="D54" s="9">
        <v>25.0260688216893</v>
      </c>
      <c r="E54" s="9">
        <f t="shared" si="0"/>
        <v>8.9153889835318925E-2</v>
      </c>
      <c r="F54" s="9">
        <f t="shared" si="1"/>
        <v>8.9153889835318925E-2</v>
      </c>
      <c r="G54" s="7">
        <f t="shared" si="2"/>
        <v>8</v>
      </c>
      <c r="H54" s="9">
        <v>26.094047295460701</v>
      </c>
      <c r="I54" s="9">
        <f t="shared" si="3"/>
        <v>0.48077388510129626</v>
      </c>
      <c r="J54" s="7">
        <f t="shared" si="4"/>
        <v>8</v>
      </c>
      <c r="K54" s="9">
        <f t="shared" si="5"/>
        <v>4.2862861988019245E-2</v>
      </c>
      <c r="L54" s="7">
        <f t="shared" si="6"/>
        <v>13</v>
      </c>
      <c r="M54" s="6">
        <f t="shared" si="7"/>
        <v>1</v>
      </c>
      <c r="N54" s="6">
        <f t="shared" si="8"/>
        <v>4.2862861988019245E-2</v>
      </c>
    </row>
    <row r="55" spans="1:25" x14ac:dyDescent="0.25">
      <c r="A55" s="7">
        <v>97</v>
      </c>
      <c r="B55" s="7" t="s">
        <v>177</v>
      </c>
      <c r="C55" s="9">
        <v>10.085337470907699</v>
      </c>
      <c r="D55" s="9">
        <v>27.459954233409597</v>
      </c>
      <c r="E55" s="9">
        <f t="shared" si="0"/>
        <v>-0.63272562710111113</v>
      </c>
      <c r="F55" s="9">
        <f t="shared" si="1"/>
        <v>0.63272562710111113</v>
      </c>
      <c r="G55" s="7">
        <f t="shared" si="2"/>
        <v>33</v>
      </c>
      <c r="H55" s="9">
        <v>18.846153846153801</v>
      </c>
      <c r="I55" s="9">
        <f t="shared" si="3"/>
        <v>0.34723393045310752</v>
      </c>
      <c r="J55" s="7">
        <f t="shared" si="4"/>
        <v>22</v>
      </c>
      <c r="K55" s="9">
        <f t="shared" si="5"/>
        <v>0.21970380639672607</v>
      </c>
      <c r="L55" s="7">
        <f t="shared" si="6"/>
        <v>33</v>
      </c>
      <c r="M55" s="6">
        <f t="shared" si="7"/>
        <v>-1</v>
      </c>
      <c r="N55" s="6">
        <f t="shared" si="8"/>
        <v>-0.21970380639672607</v>
      </c>
    </row>
    <row r="56" spans="1:25" x14ac:dyDescent="0.25">
      <c r="A56" s="7">
        <v>99</v>
      </c>
      <c r="B56" s="7" t="s">
        <v>178</v>
      </c>
      <c r="C56" s="9">
        <v>12.070916635232001</v>
      </c>
      <c r="D56" s="9">
        <v>24.083769633507899</v>
      </c>
      <c r="E56" s="9">
        <f t="shared" si="0"/>
        <v>-0.4987945484066722</v>
      </c>
      <c r="F56" s="9">
        <f t="shared" si="1"/>
        <v>0.4987945484066722</v>
      </c>
      <c r="G56" s="7">
        <f t="shared" si="2"/>
        <v>31</v>
      </c>
      <c r="H56" s="9">
        <v>18.310369833212498</v>
      </c>
      <c r="I56" s="9">
        <f t="shared" si="3"/>
        <v>0.33736229350233971</v>
      </c>
      <c r="J56" s="7">
        <f t="shared" si="4"/>
        <v>24</v>
      </c>
      <c r="K56" s="9">
        <f t="shared" si="5"/>
        <v>0.16827447283693875</v>
      </c>
      <c r="L56" s="7">
        <f t="shared" si="6"/>
        <v>31</v>
      </c>
      <c r="M56" s="6">
        <f t="shared" si="7"/>
        <v>-1</v>
      </c>
      <c r="N56" s="6">
        <f t="shared" si="8"/>
        <v>-0.16827447283693875</v>
      </c>
    </row>
    <row r="57" spans="1:25" customFormat="1" ht="13.35" customHeight="1" x14ac:dyDescent="0.25">
      <c r="A57" s="33" t="s">
        <v>122</v>
      </c>
      <c r="B57" s="33"/>
      <c r="C57" s="33"/>
      <c r="D57" s="33"/>
      <c r="E57" s="33"/>
      <c r="F57" s="33"/>
      <c r="G57" s="33"/>
      <c r="H57" s="33"/>
      <c r="I57" s="33"/>
      <c r="J57" s="33"/>
      <c r="K57" s="33"/>
      <c r="L57" s="33"/>
      <c r="M57" s="6"/>
      <c r="N57" s="6"/>
      <c r="O57" s="6"/>
      <c r="P57" s="6"/>
      <c r="Q57" s="6"/>
      <c r="R57" s="6"/>
      <c r="S57" s="6"/>
      <c r="T57" s="6"/>
      <c r="U57" s="6"/>
      <c r="V57" s="6"/>
      <c r="W57" s="6"/>
      <c r="X57" s="6"/>
      <c r="Y57" s="6"/>
    </row>
    <row r="58" spans="1:25" customFormat="1" ht="13.35" customHeight="1" x14ac:dyDescent="0.25">
      <c r="A58" s="34" t="s">
        <v>123</v>
      </c>
      <c r="B58" s="34"/>
      <c r="C58" s="29">
        <f>AVERAGE(C24:C56)</f>
        <v>20.498051233820139</v>
      </c>
      <c r="D58" s="29">
        <f>AVERAGE(D24:D56)</f>
        <v>24.756647142860139</v>
      </c>
      <c r="E58" s="29">
        <f>AVERAGE(E24:E56)</f>
        <v>-0.16682780054269256</v>
      </c>
      <c r="F58" s="29">
        <f>AVERAGE(F24:F56)</f>
        <v>0.18910870557873879</v>
      </c>
      <c r="G58" s="26" t="s">
        <v>124</v>
      </c>
      <c r="H58" s="29">
        <f>AVERAGE(H24:H56)</f>
        <v>22.675059160232159</v>
      </c>
      <c r="I58" s="29">
        <f>AVERAGE(I24:I56)</f>
        <v>0.41778019959605811</v>
      </c>
      <c r="J58" s="26" t="s">
        <v>124</v>
      </c>
      <c r="K58" s="29">
        <f>AVERAGE(K24:K56)</f>
        <v>7.3055080041178153E-2</v>
      </c>
      <c r="L58" s="26" t="s">
        <v>124</v>
      </c>
      <c r="M58" s="6"/>
      <c r="N58" s="6"/>
      <c r="O58" s="6"/>
      <c r="P58" s="6"/>
      <c r="Q58" s="6"/>
      <c r="R58" s="6"/>
      <c r="S58" s="6"/>
      <c r="T58" s="6"/>
      <c r="U58" s="6"/>
      <c r="V58" s="6"/>
      <c r="W58" s="6"/>
      <c r="X58" s="6"/>
      <c r="Y58" s="6"/>
    </row>
    <row r="59" spans="1:25" customFormat="1" ht="13.35" customHeight="1" x14ac:dyDescent="0.25">
      <c r="A59" s="34" t="s">
        <v>125</v>
      </c>
      <c r="B59" s="34"/>
      <c r="C59" s="29">
        <f>_xlfn.STDEV.S(C24:C56)</f>
        <v>9.7202550784931816</v>
      </c>
      <c r="D59" s="29">
        <f>_xlfn.STDEV.S(D24:D56)</f>
        <v>10.810059528660608</v>
      </c>
      <c r="E59" s="29">
        <f>_xlfn.STDEV.S(E24:E56)</f>
        <v>0.17218705610769744</v>
      </c>
      <c r="F59" s="29">
        <f>_xlfn.STDEV.S(F24:F56)</f>
        <v>0.14652632507561339</v>
      </c>
      <c r="G59" s="26" t="s">
        <v>124</v>
      </c>
      <c r="H59" s="29">
        <f>_xlfn.STDEV.S(H24:H56)</f>
        <v>10.095899747855123</v>
      </c>
      <c r="I59" s="29">
        <f>_xlfn.STDEV.S(I24:I56)</f>
        <v>0.18601349535431694</v>
      </c>
      <c r="J59" s="26" t="s">
        <v>124</v>
      </c>
      <c r="K59" s="29">
        <f>_xlfn.STDEV.S(K24:K56)</f>
        <v>5.2386526669912566E-2</v>
      </c>
      <c r="L59" s="26" t="s">
        <v>124</v>
      </c>
      <c r="M59" s="6"/>
      <c r="N59" s="6"/>
      <c r="O59" s="6"/>
      <c r="P59" s="6"/>
      <c r="Q59" s="6"/>
      <c r="R59" s="6"/>
      <c r="S59" s="6"/>
      <c r="T59" s="6"/>
      <c r="U59" s="6"/>
      <c r="V59" s="6"/>
      <c r="W59" s="6"/>
      <c r="X59" s="6"/>
      <c r="Y59" s="6"/>
    </row>
    <row r="60" spans="1:25" customFormat="1" ht="13.35" customHeight="1" x14ac:dyDescent="0.25">
      <c r="A60" s="34" t="s">
        <v>126</v>
      </c>
      <c r="B60" s="34"/>
      <c r="C60" s="29">
        <f>_xlfn.VAR.S(C24:C56)</f>
        <v>94.483358790972488</v>
      </c>
      <c r="D60" s="29">
        <f>_xlfn.VAR.S(D24:D56)</f>
        <v>116.85738701318598</v>
      </c>
      <c r="E60" s="29">
        <f>_xlfn.VAR.S(E24:E56)</f>
        <v>2.9648382291035343E-2</v>
      </c>
      <c r="F60" s="29">
        <f>_xlfn.VAR.S(F24:F56)</f>
        <v>2.146996394016433E-2</v>
      </c>
      <c r="G60" s="26" t="s">
        <v>124</v>
      </c>
      <c r="H60" s="29">
        <f>_xlfn.VAR.S(H24:H56)</f>
        <v>101.92719171874114</v>
      </c>
      <c r="I60" s="29">
        <f>_xlfn.VAR.S(I24:I56)</f>
        <v>3.4601020453930487E-2</v>
      </c>
      <c r="J60" s="26" t="s">
        <v>124</v>
      </c>
      <c r="K60" s="29">
        <f>_xlfn.VAR.S(K24:K56)</f>
        <v>2.7443481765374606E-3</v>
      </c>
      <c r="L60" s="26" t="s">
        <v>124</v>
      </c>
      <c r="M60" s="6"/>
      <c r="N60" s="6"/>
      <c r="O60" s="6"/>
      <c r="P60" s="6"/>
      <c r="Q60" s="6"/>
      <c r="R60" s="6"/>
      <c r="S60" s="6"/>
      <c r="T60" s="6"/>
      <c r="U60" s="6"/>
      <c r="V60" s="6"/>
      <c r="W60" s="6"/>
      <c r="X60" s="6"/>
      <c r="Y60" s="6"/>
    </row>
    <row r="61" spans="1:25" customFormat="1" ht="13.35" customHeight="1" x14ac:dyDescent="0.25">
      <c r="A61" s="34" t="s">
        <v>127</v>
      </c>
      <c r="B61" s="34"/>
      <c r="C61" s="29">
        <f>MAX(C24:C56)</f>
        <v>48.461538461538503</v>
      </c>
      <c r="D61" s="29">
        <f>MAX(D24:D56)</f>
        <v>59.712230215827297</v>
      </c>
      <c r="E61" s="29">
        <f>MAX(E24:E56)</f>
        <v>0.23588012295409097</v>
      </c>
      <c r="F61" s="29">
        <f>MAX(F24:F56)</f>
        <v>0.63272562710111113</v>
      </c>
      <c r="G61" s="26" t="s">
        <v>124</v>
      </c>
      <c r="H61" s="29">
        <f>MAX(H24:H56)</f>
        <v>54.275092936802999</v>
      </c>
      <c r="I61" s="29">
        <f>MAX(I24:I56)</f>
        <v>1</v>
      </c>
      <c r="J61" s="26" t="s">
        <v>124</v>
      </c>
      <c r="K61" s="29">
        <f>MAX(K24:K56)</f>
        <v>0.21970380639672607</v>
      </c>
      <c r="L61" s="26" t="s">
        <v>124</v>
      </c>
      <c r="M61" s="6"/>
      <c r="N61" s="6"/>
      <c r="O61" s="6"/>
      <c r="P61" s="6"/>
      <c r="Q61" s="6"/>
      <c r="R61" s="6"/>
      <c r="S61" s="6"/>
      <c r="T61" s="6"/>
      <c r="U61" s="6"/>
      <c r="V61" s="6"/>
      <c r="W61" s="6"/>
      <c r="X61" s="6"/>
      <c r="Y61" s="6"/>
    </row>
    <row r="62" spans="1:25" customFormat="1" ht="13.35" customHeight="1" x14ac:dyDescent="0.25">
      <c r="A62" s="34" t="s">
        <v>128</v>
      </c>
      <c r="B62" s="34"/>
      <c r="C62" s="29">
        <f>MIN(C24:C56)</f>
        <v>4.6349942062572405</v>
      </c>
      <c r="D62" s="29">
        <f>MIN(D24:D56)</f>
        <v>6.3931374929189895</v>
      </c>
      <c r="E62" s="29">
        <f>MIN(E24:E56)</f>
        <v>-0.63272562710111113</v>
      </c>
      <c r="F62" s="29">
        <f>MIN(F24:F56)</f>
        <v>4.260092030535309E-2</v>
      </c>
      <c r="G62" s="26" t="s">
        <v>124</v>
      </c>
      <c r="H62" s="29">
        <f>MIN(H24:H56)</f>
        <v>7.1328440669580306</v>
      </c>
      <c r="I62" s="29">
        <f>MIN(I24:I56)</f>
        <v>0.1314202091788842</v>
      </c>
      <c r="J62" s="26" t="s">
        <v>124</v>
      </c>
      <c r="K62" s="29">
        <f>MIN(K24:K56)</f>
        <v>1.8109472309321254E-2</v>
      </c>
      <c r="L62" s="26" t="s">
        <v>124</v>
      </c>
      <c r="M62" s="6"/>
      <c r="N62" s="6"/>
      <c r="O62" s="6"/>
      <c r="P62" s="6"/>
      <c r="Q62" s="6"/>
      <c r="R62" s="6"/>
      <c r="S62" s="6"/>
      <c r="T62" s="6"/>
      <c r="U62" s="6"/>
      <c r="V62" s="6"/>
      <c r="W62" s="6"/>
      <c r="X62" s="6"/>
      <c r="Y62" s="6"/>
    </row>
    <row r="63" spans="1:25" ht="18.75" x14ac:dyDescent="0.25">
      <c r="A63" s="31" t="s">
        <v>129</v>
      </c>
      <c r="B63" s="31"/>
      <c r="C63" s="31"/>
      <c r="D63" s="31"/>
      <c r="E63" s="31"/>
      <c r="F63" s="31"/>
      <c r="G63" s="31"/>
      <c r="H63" s="31"/>
      <c r="I63" s="31"/>
      <c r="J63" s="31"/>
      <c r="K63" s="31"/>
      <c r="L63" s="31"/>
    </row>
    <row r="64" spans="1:25" ht="43.7" customHeight="1" x14ac:dyDescent="0.25">
      <c r="A64" s="32"/>
      <c r="B64" s="32"/>
      <c r="C64" s="32"/>
      <c r="D64" s="32"/>
      <c r="E64" s="32"/>
      <c r="F64" s="32"/>
      <c r="G64" s="32"/>
      <c r="H64" s="32"/>
      <c r="I64" s="32"/>
      <c r="J64" s="32"/>
      <c r="K64" s="32"/>
      <c r="L64" s="32"/>
    </row>
  </sheetData>
  <mergeCells count="20">
    <mergeCell ref="A63:L63"/>
    <mergeCell ref="A64:L64"/>
    <mergeCell ref="B21:D21"/>
    <mergeCell ref="F21:I21"/>
    <mergeCell ref="K21:L21"/>
    <mergeCell ref="A22:L22"/>
    <mergeCell ref="A57:L57"/>
    <mergeCell ref="A58:B58"/>
    <mergeCell ref="A59:B59"/>
    <mergeCell ref="A60:B60"/>
    <mergeCell ref="A61:B61"/>
    <mergeCell ref="A62:B62"/>
    <mergeCell ref="B20:L20"/>
    <mergeCell ref="B19:L19"/>
    <mergeCell ref="A14:L14"/>
    <mergeCell ref="B15:F15"/>
    <mergeCell ref="H15:L15"/>
    <mergeCell ref="B18:L18"/>
    <mergeCell ref="B17:L17"/>
    <mergeCell ref="B16:L16"/>
  </mergeCells>
  <conditionalFormatting sqref="G24:G56">
    <cfRule type="colorScale" priority="9">
      <colorScale>
        <cfvo type="min"/>
        <cfvo type="percentile" val="50"/>
        <cfvo type="max"/>
        <color rgb="FF63BE7B"/>
        <color rgb="FFFFEB84"/>
        <color rgb="FFF8696B"/>
      </colorScale>
    </cfRule>
  </conditionalFormatting>
  <conditionalFormatting sqref="G58:G62">
    <cfRule type="colorScale" priority="3">
      <colorScale>
        <cfvo type="min"/>
        <cfvo type="percentile" val="50"/>
        <cfvo type="max"/>
        <color rgb="FF63BE7B"/>
        <color rgb="FFFFEB84"/>
        <color rgb="FFF8696B"/>
      </colorScale>
    </cfRule>
  </conditionalFormatting>
  <conditionalFormatting sqref="J24:J56">
    <cfRule type="colorScale" priority="8">
      <colorScale>
        <cfvo type="min"/>
        <cfvo type="percentile" val="50"/>
        <cfvo type="max"/>
        <color rgb="FF63BE7B"/>
        <color rgb="FFFFEB84"/>
        <color rgb="FFF8696B"/>
      </colorScale>
    </cfRule>
  </conditionalFormatting>
  <conditionalFormatting sqref="J58:J62">
    <cfRule type="colorScale" priority="2">
      <colorScale>
        <cfvo type="min"/>
        <cfvo type="percentile" val="50"/>
        <cfvo type="max"/>
        <color rgb="FF63BE7B"/>
        <color rgb="FFFFEB84"/>
        <color rgb="FFF8696B"/>
      </colorScale>
    </cfRule>
  </conditionalFormatting>
  <conditionalFormatting sqref="L24:L56">
    <cfRule type="colorScale" priority="7">
      <colorScale>
        <cfvo type="min"/>
        <cfvo type="percentile" val="50"/>
        <cfvo type="max"/>
        <color rgb="FF63BE7B"/>
        <color rgb="FFFFEB84"/>
        <color rgb="FFF8696B"/>
      </colorScale>
    </cfRule>
  </conditionalFormatting>
  <conditionalFormatting sqref="L58:L62">
    <cfRule type="colorScale" priority="1">
      <colorScale>
        <cfvo type="min"/>
        <cfvo type="percentile" val="50"/>
        <cfvo type="max"/>
        <color rgb="FF63BE7B"/>
        <color rgb="FFFFEB84"/>
        <color rgb="FFF8696B"/>
      </colorScale>
    </cfRule>
  </conditionalFormatting>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8A79F8-25A6-4AA0-AD04-B800771D9C6E}">
  <sheetPr>
    <tabColor rgb="FF00B050"/>
  </sheetPr>
  <dimension ref="A14:Y64"/>
  <sheetViews>
    <sheetView zoomScale="80" zoomScaleNormal="80" workbookViewId="0"/>
  </sheetViews>
  <sheetFormatPr baseColWidth="10" defaultColWidth="10.625" defaultRowHeight="15" x14ac:dyDescent="0.25"/>
  <cols>
    <col min="1" max="1" width="17.625" style="10" customWidth="1"/>
    <col min="2" max="12" width="13.375" style="10" customWidth="1"/>
    <col min="13" max="16384" width="10.625" style="1"/>
  </cols>
  <sheetData>
    <row r="14" spans="1:12" ht="18.75" x14ac:dyDescent="0.25">
      <c r="A14" s="31" t="s">
        <v>63</v>
      </c>
      <c r="B14" s="31"/>
      <c r="C14" s="31"/>
      <c r="D14" s="31"/>
      <c r="E14" s="31"/>
      <c r="F14" s="31"/>
      <c r="G14" s="31"/>
      <c r="H14" s="31"/>
      <c r="I14" s="31"/>
      <c r="J14" s="31"/>
      <c r="K14" s="31"/>
      <c r="L14" s="31"/>
    </row>
    <row r="15" spans="1:12" s="3" customFormat="1" ht="44.1" customHeight="1" x14ac:dyDescent="0.25">
      <c r="A15" s="2" t="s">
        <v>1</v>
      </c>
      <c r="B15" s="42" t="s">
        <v>64</v>
      </c>
      <c r="C15" s="43"/>
      <c r="D15" s="43"/>
      <c r="E15" s="43"/>
      <c r="F15" s="44"/>
      <c r="G15" s="4" t="s">
        <v>3</v>
      </c>
      <c r="H15" s="38" t="s">
        <v>200</v>
      </c>
      <c r="I15" s="38"/>
      <c r="J15" s="38"/>
      <c r="K15" s="38"/>
      <c r="L15" s="38"/>
    </row>
    <row r="16" spans="1:12" s="3" customFormat="1" ht="44.1" customHeight="1" x14ac:dyDescent="0.25">
      <c r="A16" s="2" t="s">
        <v>5</v>
      </c>
      <c r="B16" s="39" t="s">
        <v>42</v>
      </c>
      <c r="C16" s="39"/>
      <c r="D16" s="39"/>
      <c r="E16" s="39"/>
      <c r="F16" s="39"/>
      <c r="G16" s="39"/>
      <c r="H16" s="39"/>
      <c r="I16" s="39"/>
      <c r="J16" s="39"/>
      <c r="K16" s="39"/>
      <c r="L16" s="39"/>
    </row>
    <row r="17" spans="1:14" s="3" customFormat="1" ht="44.1" customHeight="1" x14ac:dyDescent="0.25">
      <c r="A17" s="2" t="s">
        <v>66</v>
      </c>
      <c r="B17" s="39" t="s">
        <v>201</v>
      </c>
      <c r="C17" s="39"/>
      <c r="D17" s="39"/>
      <c r="E17" s="39"/>
      <c r="F17" s="39"/>
      <c r="G17" s="39"/>
      <c r="H17" s="39"/>
      <c r="I17" s="39"/>
      <c r="J17" s="39"/>
      <c r="K17" s="39"/>
      <c r="L17" s="39"/>
    </row>
    <row r="18" spans="1:14" s="3" customFormat="1" ht="44.1" customHeight="1" x14ac:dyDescent="0.25">
      <c r="A18" s="2" t="s">
        <v>68</v>
      </c>
      <c r="B18" s="39" t="s">
        <v>202</v>
      </c>
      <c r="C18" s="39"/>
      <c r="D18" s="39"/>
      <c r="E18" s="39"/>
      <c r="F18" s="39"/>
      <c r="G18" s="39"/>
      <c r="H18" s="39"/>
      <c r="I18" s="39"/>
      <c r="J18" s="39"/>
      <c r="K18" s="39"/>
      <c r="L18" s="39"/>
    </row>
    <row r="19" spans="1:14" s="3" customFormat="1" ht="44.1" customHeight="1" x14ac:dyDescent="0.25">
      <c r="A19" s="2" t="s">
        <v>70</v>
      </c>
      <c r="B19" s="39"/>
      <c r="C19" s="39"/>
      <c r="D19" s="39"/>
      <c r="E19" s="39"/>
      <c r="F19" s="39"/>
      <c r="G19" s="39"/>
      <c r="H19" s="39"/>
      <c r="I19" s="39"/>
      <c r="J19" s="39"/>
      <c r="K19" s="39"/>
      <c r="L19" s="39"/>
    </row>
    <row r="20" spans="1:14" s="3" customFormat="1" ht="44.1" customHeight="1" x14ac:dyDescent="0.25">
      <c r="A20" s="2" t="s">
        <v>71</v>
      </c>
      <c r="B20" s="35" t="s">
        <v>241</v>
      </c>
      <c r="C20" s="36"/>
      <c r="D20" s="36"/>
      <c r="E20" s="36"/>
      <c r="F20" s="36"/>
      <c r="G20" s="36"/>
      <c r="H20" s="36"/>
      <c r="I20" s="36"/>
      <c r="J20" s="36"/>
      <c r="K20" s="36"/>
      <c r="L20" s="36"/>
    </row>
    <row r="21" spans="1:14" s="3" customFormat="1" ht="43.7" customHeight="1" x14ac:dyDescent="0.25">
      <c r="A21" s="27" t="s">
        <v>72</v>
      </c>
      <c r="B21" s="40" t="s">
        <v>203</v>
      </c>
      <c r="C21" s="40"/>
      <c r="D21" s="40"/>
      <c r="E21" s="28" t="s">
        <v>74</v>
      </c>
      <c r="F21" s="41" t="s">
        <v>204</v>
      </c>
      <c r="G21" s="36"/>
      <c r="H21" s="36"/>
      <c r="I21" s="37"/>
      <c r="J21" s="2" t="s">
        <v>76</v>
      </c>
      <c r="K21" s="39" t="s">
        <v>32</v>
      </c>
      <c r="L21" s="39"/>
    </row>
    <row r="22" spans="1:14" ht="18.75" x14ac:dyDescent="0.25">
      <c r="A22" s="31" t="s">
        <v>77</v>
      </c>
      <c r="B22" s="31"/>
      <c r="C22" s="31"/>
      <c r="D22" s="31"/>
      <c r="E22" s="31"/>
      <c r="F22" s="31"/>
      <c r="G22" s="31"/>
      <c r="H22" s="31"/>
      <c r="I22" s="31"/>
      <c r="J22" s="31"/>
      <c r="K22" s="31"/>
      <c r="L22" s="31"/>
    </row>
    <row r="23" spans="1:14" s="6" customFormat="1" ht="32.25" customHeight="1" x14ac:dyDescent="0.25">
      <c r="A23" s="4" t="s">
        <v>78</v>
      </c>
      <c r="B23" s="5" t="s">
        <v>79</v>
      </c>
      <c r="C23" s="2" t="s">
        <v>80</v>
      </c>
      <c r="D23" s="2" t="s">
        <v>81</v>
      </c>
      <c r="E23" s="2" t="s">
        <v>82</v>
      </c>
      <c r="F23" s="2" t="s">
        <v>83</v>
      </c>
      <c r="G23" s="2" t="s">
        <v>84</v>
      </c>
      <c r="H23" s="2" t="s">
        <v>85</v>
      </c>
      <c r="I23" s="2" t="s">
        <v>86</v>
      </c>
      <c r="J23" s="2" t="s">
        <v>87</v>
      </c>
      <c r="K23" s="2" t="s">
        <v>88</v>
      </c>
      <c r="L23" s="2" t="s">
        <v>89</v>
      </c>
    </row>
    <row r="24" spans="1:14" x14ac:dyDescent="0.25">
      <c r="A24" s="7">
        <v>5</v>
      </c>
      <c r="B24" s="7" t="s">
        <v>147</v>
      </c>
      <c r="C24" s="9">
        <v>32.158014283203904</v>
      </c>
      <c r="D24" s="9">
        <v>45.400581568320803</v>
      </c>
      <c r="E24" s="9">
        <f>(C24-D24)/D24</f>
        <v>-0.29168276765769835</v>
      </c>
      <c r="F24" s="9">
        <f>ABS(E24)</f>
        <v>0.29168276765769835</v>
      </c>
      <c r="G24" s="7">
        <f>RANK(F24,$F$24:$F$56,1)</f>
        <v>21</v>
      </c>
      <c r="H24" s="9">
        <v>38.432318163544195</v>
      </c>
      <c r="I24" s="9">
        <f>H24/MAX($H$24:$H$56)</f>
        <v>0.22837288148912202</v>
      </c>
      <c r="J24" s="7">
        <f>RANK(I24,$I$24:$I$56,0)</f>
        <v>21</v>
      </c>
      <c r="K24" s="9">
        <f>I24*F24</f>
        <v>6.6612434130710663E-2</v>
      </c>
      <c r="L24" s="7">
        <f>RANK(K24,$K$24:$K$56,1)</f>
        <v>18</v>
      </c>
      <c r="M24" s="6">
        <f>IF(E24&gt;0,1,-1)</f>
        <v>-1</v>
      </c>
      <c r="N24" s="6">
        <f>K24*M24</f>
        <v>-6.6612434130710663E-2</v>
      </c>
    </row>
    <row r="25" spans="1:14" x14ac:dyDescent="0.25">
      <c r="A25" s="7">
        <v>8</v>
      </c>
      <c r="B25" s="7" t="s">
        <v>148</v>
      </c>
      <c r="C25" s="9">
        <v>26.512148868189499</v>
      </c>
      <c r="D25" s="9">
        <v>35.939733333054704</v>
      </c>
      <c r="E25" s="9">
        <f t="shared" ref="E25:E56" si="0">(C25-D25)/D25</f>
        <v>-0.2623164834724695</v>
      </c>
      <c r="F25" s="9">
        <f t="shared" ref="F25:F56" si="1">ABS(E25)</f>
        <v>0.2623164834724695</v>
      </c>
      <c r="G25" s="7">
        <f t="shared" ref="G25:G56" si="2">RANK(F25,$F$24:$F$56,1)</f>
        <v>18</v>
      </c>
      <c r="H25" s="9">
        <v>31.0048339010979</v>
      </c>
      <c r="I25" s="9">
        <f>H25/MAX($H$24:$H$56)</f>
        <v>0.18423721483451547</v>
      </c>
      <c r="J25" s="7">
        <f t="shared" ref="J25:J56" si="3">RANK(I25,$I$24:$I$56,0)</f>
        <v>29</v>
      </c>
      <c r="K25" s="9">
        <f t="shared" ref="K25:K56" si="4">I25*F25</f>
        <v>4.8328458320151986E-2</v>
      </c>
      <c r="L25" s="7">
        <f t="shared" ref="L25:L56" si="5">RANK(K25,$K$24:$K$56,1)</f>
        <v>15</v>
      </c>
      <c r="M25" s="6">
        <f t="shared" ref="M25:M56" si="6">IF(E25&gt;0,1,-1)</f>
        <v>-1</v>
      </c>
      <c r="N25" s="6">
        <f t="shared" ref="N25:N56" si="7">K25*M25</f>
        <v>-4.8328458320151986E-2</v>
      </c>
    </row>
    <row r="26" spans="1:14" x14ac:dyDescent="0.25">
      <c r="A26" s="7">
        <v>11</v>
      </c>
      <c r="B26" s="7" t="s">
        <v>149</v>
      </c>
      <c r="C26" s="9">
        <v>7.1262440699211895</v>
      </c>
      <c r="D26" s="9">
        <v>12.1243882796236</v>
      </c>
      <c r="E26" s="9">
        <f t="shared" si="0"/>
        <v>-0.41223887708234774</v>
      </c>
      <c r="F26" s="9">
        <f t="shared" si="1"/>
        <v>0.41223887708234774</v>
      </c>
      <c r="G26" s="7">
        <f t="shared" si="2"/>
        <v>29</v>
      </c>
      <c r="H26" s="9">
        <v>9.4743110492602387</v>
      </c>
      <c r="I26" s="9">
        <f t="shared" ref="I26:I56" si="8">H26/MAX($H$24:$H$56)</f>
        <v>5.6298339986584234E-2</v>
      </c>
      <c r="J26" s="7">
        <f t="shared" si="3"/>
        <v>33</v>
      </c>
      <c r="K26" s="9">
        <f t="shared" si="4"/>
        <v>2.320836445766972E-2</v>
      </c>
      <c r="L26" s="7">
        <f t="shared" si="5"/>
        <v>6</v>
      </c>
      <c r="M26" s="6">
        <f t="shared" si="6"/>
        <v>-1</v>
      </c>
      <c r="N26" s="6">
        <f t="shared" si="7"/>
        <v>-2.320836445766972E-2</v>
      </c>
    </row>
    <row r="27" spans="1:14" x14ac:dyDescent="0.25">
      <c r="A27" s="7">
        <v>13</v>
      </c>
      <c r="B27" s="7" t="s">
        <v>150</v>
      </c>
      <c r="C27" s="9">
        <v>52.400117507381701</v>
      </c>
      <c r="D27" s="9">
        <v>81.122549862798294</v>
      </c>
      <c r="E27" s="9">
        <f t="shared" si="0"/>
        <v>-0.35406224784593848</v>
      </c>
      <c r="F27" s="9">
        <f t="shared" si="1"/>
        <v>0.35406224784593848</v>
      </c>
      <c r="G27" s="7">
        <f t="shared" si="2"/>
        <v>28</v>
      </c>
      <c r="H27" s="9">
        <v>66.382717331186498</v>
      </c>
      <c r="I27" s="9">
        <f t="shared" si="8"/>
        <v>0.39446000559969596</v>
      </c>
      <c r="J27" s="7">
        <f t="shared" si="3"/>
        <v>9</v>
      </c>
      <c r="K27" s="9">
        <f t="shared" si="4"/>
        <v>0.13966339626794982</v>
      </c>
      <c r="L27" s="7">
        <f t="shared" si="5"/>
        <v>24</v>
      </c>
      <c r="M27" s="6">
        <f t="shared" si="6"/>
        <v>-1</v>
      </c>
      <c r="N27" s="6">
        <f t="shared" si="7"/>
        <v>-0.13966339626794982</v>
      </c>
    </row>
    <row r="28" spans="1:14" x14ac:dyDescent="0.25">
      <c r="A28" s="7">
        <v>15</v>
      </c>
      <c r="B28" s="7" t="s">
        <v>151</v>
      </c>
      <c r="C28" s="9">
        <v>34.590991714644701</v>
      </c>
      <c r="D28" s="9">
        <v>31.610780400701902</v>
      </c>
      <c r="E28" s="9">
        <f t="shared" si="0"/>
        <v>9.427832138799791E-2</v>
      </c>
      <c r="F28" s="9">
        <f t="shared" si="1"/>
        <v>9.427832138799791E-2</v>
      </c>
      <c r="G28" s="7">
        <f t="shared" si="2"/>
        <v>4</v>
      </c>
      <c r="H28" s="9">
        <v>33.149015603984104</v>
      </c>
      <c r="I28" s="9">
        <f t="shared" si="8"/>
        <v>0.19697839146197338</v>
      </c>
      <c r="J28" s="7">
        <f t="shared" si="3"/>
        <v>24</v>
      </c>
      <c r="K28" s="9">
        <f t="shared" si="4"/>
        <v>1.857079209674279E-2</v>
      </c>
      <c r="L28" s="7">
        <f t="shared" si="5"/>
        <v>3</v>
      </c>
      <c r="M28" s="6">
        <f t="shared" si="6"/>
        <v>1</v>
      </c>
      <c r="N28" s="6">
        <f t="shared" si="7"/>
        <v>1.857079209674279E-2</v>
      </c>
    </row>
    <row r="29" spans="1:14" x14ac:dyDescent="0.25">
      <c r="A29" s="7">
        <v>17</v>
      </c>
      <c r="B29" s="7" t="s">
        <v>152</v>
      </c>
      <c r="C29" s="9">
        <v>30.4897518231482</v>
      </c>
      <c r="D29" s="9">
        <v>44.728737109022497</v>
      </c>
      <c r="E29" s="9">
        <f t="shared" si="0"/>
        <v>-0.3183408744845172</v>
      </c>
      <c r="F29" s="9">
        <f t="shared" si="1"/>
        <v>0.3183408744845172</v>
      </c>
      <c r="G29" s="7">
        <f t="shared" si="2"/>
        <v>23</v>
      </c>
      <c r="H29" s="9">
        <v>37.2206997190221</v>
      </c>
      <c r="I29" s="9">
        <f t="shared" si="8"/>
        <v>0.22117319100302094</v>
      </c>
      <c r="J29" s="7">
        <f t="shared" si="3"/>
        <v>23</v>
      </c>
      <c r="K29" s="9">
        <f t="shared" si="4"/>
        <v>7.0408467036432831E-2</v>
      </c>
      <c r="L29" s="7">
        <f t="shared" si="5"/>
        <v>19</v>
      </c>
      <c r="M29" s="6">
        <f t="shared" si="6"/>
        <v>-1</v>
      </c>
      <c r="N29" s="6">
        <f t="shared" si="7"/>
        <v>-7.0408467036432831E-2</v>
      </c>
    </row>
    <row r="30" spans="1:14" x14ac:dyDescent="0.25">
      <c r="A30" s="7">
        <v>18</v>
      </c>
      <c r="B30" s="7" t="s">
        <v>153</v>
      </c>
      <c r="C30" s="9">
        <v>52.331981537120797</v>
      </c>
      <c r="D30" s="9">
        <v>70.57084430141029</v>
      </c>
      <c r="E30" s="9">
        <f t="shared" si="0"/>
        <v>-0.25844756350640696</v>
      </c>
      <c r="F30" s="9">
        <f t="shared" si="1"/>
        <v>0.25844756350640696</v>
      </c>
      <c r="G30" s="7">
        <f t="shared" si="2"/>
        <v>17</v>
      </c>
      <c r="H30" s="9">
        <v>61.320438847622</v>
      </c>
      <c r="I30" s="9">
        <f t="shared" si="8"/>
        <v>0.36437888691014891</v>
      </c>
      <c r="J30" s="7">
        <f t="shared" si="3"/>
        <v>10</v>
      </c>
      <c r="K30" s="9">
        <f t="shared" si="4"/>
        <v>9.4172835515104594E-2</v>
      </c>
      <c r="L30" s="7">
        <f t="shared" si="5"/>
        <v>21</v>
      </c>
      <c r="M30" s="6">
        <f t="shared" si="6"/>
        <v>-1</v>
      </c>
      <c r="N30" s="6">
        <f t="shared" si="7"/>
        <v>-9.4172835515104594E-2</v>
      </c>
    </row>
    <row r="31" spans="1:14" x14ac:dyDescent="0.25">
      <c r="A31" s="7">
        <v>19</v>
      </c>
      <c r="B31" s="7" t="s">
        <v>154</v>
      </c>
      <c r="C31" s="9">
        <v>65.690357335299296</v>
      </c>
      <c r="D31" s="9">
        <v>43.448168165684599</v>
      </c>
      <c r="E31" s="9">
        <f t="shared" si="0"/>
        <v>0.51192467044402568</v>
      </c>
      <c r="F31" s="9">
        <f t="shared" si="1"/>
        <v>0.51192467044402568</v>
      </c>
      <c r="G31" s="7">
        <f t="shared" si="2"/>
        <v>30</v>
      </c>
      <c r="H31" s="9">
        <v>54.920014524193306</v>
      </c>
      <c r="I31" s="9">
        <f t="shared" si="8"/>
        <v>0.32634622545906355</v>
      </c>
      <c r="J31" s="7">
        <f t="shared" si="3"/>
        <v>14</v>
      </c>
      <c r="K31" s="9">
        <f t="shared" si="4"/>
        <v>0.16706468391878282</v>
      </c>
      <c r="L31" s="7">
        <f t="shared" si="5"/>
        <v>27</v>
      </c>
      <c r="M31" s="6">
        <f t="shared" si="6"/>
        <v>1</v>
      </c>
      <c r="N31" s="6">
        <f t="shared" si="7"/>
        <v>0.16706468391878282</v>
      </c>
    </row>
    <row r="32" spans="1:14" x14ac:dyDescent="0.25">
      <c r="A32" s="7">
        <v>20</v>
      </c>
      <c r="B32" s="7" t="s">
        <v>155</v>
      </c>
      <c r="C32" s="9">
        <v>61.2428534456728</v>
      </c>
      <c r="D32" s="9">
        <v>92.167301743172004</v>
      </c>
      <c r="E32" s="9">
        <f t="shared" si="0"/>
        <v>-0.33552515602194211</v>
      </c>
      <c r="F32" s="9">
        <f t="shared" si="1"/>
        <v>0.33552515602194211</v>
      </c>
      <c r="G32" s="7">
        <f t="shared" si="2"/>
        <v>25</v>
      </c>
      <c r="H32" s="9">
        <v>76.202901709562894</v>
      </c>
      <c r="I32" s="9">
        <f t="shared" si="8"/>
        <v>0.45281359732686915</v>
      </c>
      <c r="J32" s="7">
        <f t="shared" si="3"/>
        <v>8</v>
      </c>
      <c r="K32" s="9">
        <f t="shared" si="4"/>
        <v>0.15193035289195464</v>
      </c>
      <c r="L32" s="7">
        <f t="shared" si="5"/>
        <v>26</v>
      </c>
      <c r="M32" s="6">
        <f t="shared" si="6"/>
        <v>-1</v>
      </c>
      <c r="N32" s="6">
        <f t="shared" si="7"/>
        <v>-0.15193035289195464</v>
      </c>
    </row>
    <row r="33" spans="1:14" x14ac:dyDescent="0.25">
      <c r="A33" s="7">
        <v>23</v>
      </c>
      <c r="B33" s="7" t="s">
        <v>156</v>
      </c>
      <c r="C33" s="9">
        <v>86.155581656935311</v>
      </c>
      <c r="D33" s="9">
        <v>115.499756395872</v>
      </c>
      <c r="E33" s="9">
        <f t="shared" si="0"/>
        <v>-0.25406265480214862</v>
      </c>
      <c r="F33" s="9">
        <f t="shared" si="1"/>
        <v>0.25406265480214862</v>
      </c>
      <c r="G33" s="7">
        <f t="shared" si="2"/>
        <v>16</v>
      </c>
      <c r="H33" s="9">
        <v>100.35996937028099</v>
      </c>
      <c r="I33" s="9">
        <f t="shared" si="8"/>
        <v>0.59635995137529541</v>
      </c>
      <c r="J33" s="7">
        <f t="shared" si="3"/>
        <v>5</v>
      </c>
      <c r="K33" s="9">
        <f t="shared" si="4"/>
        <v>0.1515127924640878</v>
      </c>
      <c r="L33" s="7">
        <f t="shared" si="5"/>
        <v>25</v>
      </c>
      <c r="M33" s="6">
        <f t="shared" si="6"/>
        <v>-1</v>
      </c>
      <c r="N33" s="6">
        <f t="shared" si="7"/>
        <v>-0.1515127924640878</v>
      </c>
    </row>
    <row r="34" spans="1:14" x14ac:dyDescent="0.25">
      <c r="A34" s="7">
        <v>25</v>
      </c>
      <c r="B34" s="7" t="s">
        <v>157</v>
      </c>
      <c r="C34" s="9">
        <v>25.0396167043526</v>
      </c>
      <c r="D34" s="9">
        <v>15.565845047731299</v>
      </c>
      <c r="E34" s="9">
        <f t="shared" si="0"/>
        <v>0.60862559196566657</v>
      </c>
      <c r="F34" s="9">
        <f t="shared" si="1"/>
        <v>0.60862559196566657</v>
      </c>
      <c r="G34" s="7">
        <f t="shared" si="2"/>
        <v>31</v>
      </c>
      <c r="H34" s="9">
        <v>20.434615099665098</v>
      </c>
      <c r="I34" s="9">
        <f t="shared" si="8"/>
        <v>0.12142676152328358</v>
      </c>
      <c r="J34" s="7">
        <f t="shared" si="3"/>
        <v>31</v>
      </c>
      <c r="K34" s="9">
        <f t="shared" si="4"/>
        <v>7.3903434612582294E-2</v>
      </c>
      <c r="L34" s="7">
        <f t="shared" si="5"/>
        <v>20</v>
      </c>
      <c r="M34" s="6">
        <f t="shared" si="6"/>
        <v>1</v>
      </c>
      <c r="N34" s="6">
        <f t="shared" si="7"/>
        <v>7.3903434612582294E-2</v>
      </c>
    </row>
    <row r="35" spans="1:14" x14ac:dyDescent="0.25">
      <c r="A35" s="7">
        <v>27</v>
      </c>
      <c r="B35" s="7" t="s">
        <v>158</v>
      </c>
      <c r="C35" s="9">
        <v>153.235672293428</v>
      </c>
      <c r="D35" s="9">
        <v>115.302012666303</v>
      </c>
      <c r="E35" s="9">
        <f t="shared" si="0"/>
        <v>0.32899390695728165</v>
      </c>
      <c r="F35" s="9">
        <f t="shared" si="1"/>
        <v>0.32899390695728165</v>
      </c>
      <c r="G35" s="7">
        <f t="shared" si="2"/>
        <v>24</v>
      </c>
      <c r="H35" s="9">
        <v>135.033827217696</v>
      </c>
      <c r="I35" s="9">
        <f t="shared" si="8"/>
        <v>0.80239927471930583</v>
      </c>
      <c r="J35" s="7">
        <f t="shared" si="3"/>
        <v>3</v>
      </c>
      <c r="K35" s="9">
        <f t="shared" si="4"/>
        <v>0.2639844723295936</v>
      </c>
      <c r="L35" s="7">
        <f t="shared" si="5"/>
        <v>31</v>
      </c>
      <c r="M35" s="6">
        <f t="shared" si="6"/>
        <v>1</v>
      </c>
      <c r="N35" s="6">
        <f t="shared" si="7"/>
        <v>0.2639844723295936</v>
      </c>
    </row>
    <row r="36" spans="1:14" x14ac:dyDescent="0.25">
      <c r="A36" s="7">
        <v>41</v>
      </c>
      <c r="B36" s="7" t="s">
        <v>159</v>
      </c>
      <c r="C36" s="9">
        <v>41.433788830894699</v>
      </c>
      <c r="D36" s="9">
        <v>48.2342566740477</v>
      </c>
      <c r="E36" s="9">
        <f t="shared" si="0"/>
        <v>-0.14098834131742663</v>
      </c>
      <c r="F36" s="9">
        <f t="shared" si="1"/>
        <v>0.14098834131742663</v>
      </c>
      <c r="G36" s="7">
        <f t="shared" si="2"/>
        <v>10</v>
      </c>
      <c r="H36" s="9">
        <v>44.774625416746403</v>
      </c>
      <c r="I36" s="9">
        <f t="shared" si="8"/>
        <v>0.26606019914036555</v>
      </c>
      <c r="J36" s="7">
        <f t="shared" si="3"/>
        <v>17</v>
      </c>
      <c r="K36" s="9">
        <f t="shared" si="4"/>
        <v>3.7511386167384357E-2</v>
      </c>
      <c r="L36" s="7">
        <f t="shared" si="5"/>
        <v>11</v>
      </c>
      <c r="M36" s="6">
        <f t="shared" si="6"/>
        <v>-1</v>
      </c>
      <c r="N36" s="6">
        <f t="shared" si="7"/>
        <v>-3.7511386167384357E-2</v>
      </c>
    </row>
    <row r="37" spans="1:14" x14ac:dyDescent="0.25">
      <c r="A37" s="7">
        <v>44</v>
      </c>
      <c r="B37" s="7" t="s">
        <v>160</v>
      </c>
      <c r="C37" s="9">
        <v>152.29583180276703</v>
      </c>
      <c r="D37" s="9">
        <v>144.738217613887</v>
      </c>
      <c r="E37" s="9">
        <f t="shared" si="0"/>
        <v>5.2215747253715687E-2</v>
      </c>
      <c r="F37" s="9">
        <f t="shared" si="1"/>
        <v>5.2215747253715687E-2</v>
      </c>
      <c r="G37" s="7">
        <f t="shared" si="2"/>
        <v>3</v>
      </c>
      <c r="H37" s="9">
        <v>148.69594297225001</v>
      </c>
      <c r="I37" s="9">
        <f t="shared" si="8"/>
        <v>0.8835824271075744</v>
      </c>
      <c r="J37" s="7">
        <f t="shared" si="3"/>
        <v>2</v>
      </c>
      <c r="K37" s="9">
        <f t="shared" si="4"/>
        <v>4.6136916691673767E-2</v>
      </c>
      <c r="L37" s="7">
        <f t="shared" si="5"/>
        <v>13</v>
      </c>
      <c r="M37" s="6">
        <f t="shared" si="6"/>
        <v>1</v>
      </c>
      <c r="N37" s="6">
        <f t="shared" si="7"/>
        <v>4.6136916691673767E-2</v>
      </c>
    </row>
    <row r="38" spans="1:14" x14ac:dyDescent="0.25">
      <c r="A38" s="7">
        <v>47</v>
      </c>
      <c r="B38" s="7" t="s">
        <v>161</v>
      </c>
      <c r="C38" s="9">
        <v>63.486087239508798</v>
      </c>
      <c r="D38" s="9">
        <v>98.150433586408809</v>
      </c>
      <c r="E38" s="9">
        <f t="shared" si="0"/>
        <v>-0.35317568226922319</v>
      </c>
      <c r="F38" s="9">
        <f t="shared" si="1"/>
        <v>0.35317568226922319</v>
      </c>
      <c r="G38" s="7">
        <f t="shared" si="2"/>
        <v>27</v>
      </c>
      <c r="H38" s="9">
        <v>80.4324492435303</v>
      </c>
      <c r="I38" s="9">
        <f t="shared" si="8"/>
        <v>0.47794645435664845</v>
      </c>
      <c r="J38" s="7">
        <f t="shared" si="3"/>
        <v>6</v>
      </c>
      <c r="K38" s="9">
        <f t="shared" si="4"/>
        <v>0.16879906510556547</v>
      </c>
      <c r="L38" s="7">
        <f t="shared" si="5"/>
        <v>28</v>
      </c>
      <c r="M38" s="6">
        <f t="shared" si="6"/>
        <v>-1</v>
      </c>
      <c r="N38" s="6">
        <f t="shared" si="7"/>
        <v>-0.16879906510556547</v>
      </c>
    </row>
    <row r="39" spans="1:14" x14ac:dyDescent="0.25">
      <c r="A39" s="7">
        <v>50</v>
      </c>
      <c r="B39" s="7" t="s">
        <v>162</v>
      </c>
      <c r="C39" s="9">
        <v>32.5480070792661</v>
      </c>
      <c r="D39" s="9">
        <v>33.6625883977363</v>
      </c>
      <c r="E39" s="9">
        <f t="shared" si="0"/>
        <v>-3.3110386679152476E-2</v>
      </c>
      <c r="F39" s="9">
        <f t="shared" si="1"/>
        <v>3.3110386679152476E-2</v>
      </c>
      <c r="G39" s="7">
        <f t="shared" si="2"/>
        <v>2</v>
      </c>
      <c r="H39" s="9">
        <v>33.097990777882799</v>
      </c>
      <c r="I39" s="9">
        <f t="shared" si="8"/>
        <v>0.19667519126169794</v>
      </c>
      <c r="J39" s="7">
        <f t="shared" si="3"/>
        <v>25</v>
      </c>
      <c r="K39" s="9">
        <f t="shared" si="4"/>
        <v>6.5119916328710888E-3</v>
      </c>
      <c r="L39" s="7">
        <f t="shared" si="5"/>
        <v>2</v>
      </c>
      <c r="M39" s="6">
        <f t="shared" si="6"/>
        <v>-1</v>
      </c>
      <c r="N39" s="6">
        <f t="shared" si="7"/>
        <v>-6.5119916328710888E-3</v>
      </c>
    </row>
    <row r="40" spans="1:14" x14ac:dyDescent="0.25">
      <c r="A40" s="7">
        <v>52</v>
      </c>
      <c r="B40" s="7" t="s">
        <v>163</v>
      </c>
      <c r="C40" s="9">
        <v>61.755704928911996</v>
      </c>
      <c r="D40" s="9">
        <v>54.176435131495701</v>
      </c>
      <c r="E40" s="9">
        <f t="shared" si="0"/>
        <v>0.13989975122984891</v>
      </c>
      <c r="F40" s="9">
        <f t="shared" si="1"/>
        <v>0.13989975122984891</v>
      </c>
      <c r="G40" s="7">
        <f t="shared" si="2"/>
        <v>9</v>
      </c>
      <c r="H40" s="9">
        <v>58.152655904942705</v>
      </c>
      <c r="I40" s="9">
        <f t="shared" si="8"/>
        <v>0.34555525739414455</v>
      </c>
      <c r="J40" s="7">
        <f t="shared" si="3"/>
        <v>11</v>
      </c>
      <c r="K40" s="9">
        <f t="shared" si="4"/>
        <v>4.8343094545607229E-2</v>
      </c>
      <c r="L40" s="7">
        <f t="shared" si="5"/>
        <v>16</v>
      </c>
      <c r="M40" s="6">
        <f t="shared" si="6"/>
        <v>1</v>
      </c>
      <c r="N40" s="6">
        <f t="shared" si="7"/>
        <v>4.8343094545607229E-2</v>
      </c>
    </row>
    <row r="41" spans="1:14" x14ac:dyDescent="0.25">
      <c r="A41" s="7">
        <v>54</v>
      </c>
      <c r="B41" s="7" t="s">
        <v>164</v>
      </c>
      <c r="C41" s="9">
        <v>39.663875092694298</v>
      </c>
      <c r="D41" s="9">
        <v>44.911379834033099</v>
      </c>
      <c r="E41" s="23">
        <f t="shared" si="0"/>
        <v>-0.11684131640422968</v>
      </c>
      <c r="F41" s="9">
        <f t="shared" si="1"/>
        <v>0.11684131640422968</v>
      </c>
      <c r="G41" s="7">
        <f t="shared" si="2"/>
        <v>7</v>
      </c>
      <c r="H41" s="9">
        <v>42.1926152065599</v>
      </c>
      <c r="I41" s="9">
        <f t="shared" si="8"/>
        <v>0.25071735384996718</v>
      </c>
      <c r="J41" s="7">
        <f t="shared" si="3"/>
        <v>19</v>
      </c>
      <c r="K41" s="9">
        <f t="shared" si="4"/>
        <v>2.9294145669215229E-2</v>
      </c>
      <c r="L41" s="7">
        <f t="shared" si="5"/>
        <v>8</v>
      </c>
      <c r="M41" s="6">
        <f t="shared" si="6"/>
        <v>-1</v>
      </c>
      <c r="N41" s="6">
        <f t="shared" si="7"/>
        <v>-2.9294145669215229E-2</v>
      </c>
    </row>
    <row r="42" spans="1:14" x14ac:dyDescent="0.25">
      <c r="A42" s="7">
        <v>63</v>
      </c>
      <c r="B42" s="7" t="s">
        <v>165</v>
      </c>
      <c r="C42" s="9">
        <v>27.575702145559802</v>
      </c>
      <c r="D42" s="9">
        <v>36.631442697034203</v>
      </c>
      <c r="E42" s="9">
        <f t="shared" si="0"/>
        <v>-0.24721222765838763</v>
      </c>
      <c r="F42" s="9">
        <f t="shared" si="1"/>
        <v>0.24721222765838763</v>
      </c>
      <c r="G42" s="7">
        <f t="shared" si="2"/>
        <v>15</v>
      </c>
      <c r="H42" s="9">
        <v>31.846131682559705</v>
      </c>
      <c r="I42" s="9">
        <f t="shared" si="8"/>
        <v>0.18923638240294716</v>
      </c>
      <c r="J42" s="7">
        <f t="shared" si="3"/>
        <v>28</v>
      </c>
      <c r="K42" s="9">
        <f t="shared" si="4"/>
        <v>4.6781547647847074E-2</v>
      </c>
      <c r="L42" s="7">
        <f t="shared" si="5"/>
        <v>14</v>
      </c>
      <c r="M42" s="6">
        <f t="shared" si="6"/>
        <v>-1</v>
      </c>
      <c r="N42" s="6">
        <f t="shared" si="7"/>
        <v>-4.6781547647847074E-2</v>
      </c>
    </row>
    <row r="43" spans="1:14" x14ac:dyDescent="0.25">
      <c r="A43" s="7">
        <v>66</v>
      </c>
      <c r="B43" s="7" t="s">
        <v>166</v>
      </c>
      <c r="C43" s="9">
        <v>34.6894429572856</v>
      </c>
      <c r="D43" s="9">
        <v>42.559751048558695</v>
      </c>
      <c r="E43" s="9">
        <f t="shared" si="0"/>
        <v>-0.18492373421765179</v>
      </c>
      <c r="F43" s="9">
        <f t="shared" si="1"/>
        <v>0.18492373421765179</v>
      </c>
      <c r="G43" s="7">
        <f t="shared" si="2"/>
        <v>13</v>
      </c>
      <c r="H43" s="9">
        <v>38.338187334807202</v>
      </c>
      <c r="I43" s="9">
        <f t="shared" si="8"/>
        <v>0.22781353639564761</v>
      </c>
      <c r="J43" s="7">
        <f t="shared" si="3"/>
        <v>22</v>
      </c>
      <c r="K43" s="9">
        <f t="shared" si="4"/>
        <v>4.2128129855612081E-2</v>
      </c>
      <c r="L43" s="7">
        <f t="shared" si="5"/>
        <v>12</v>
      </c>
      <c r="M43" s="6">
        <f t="shared" si="6"/>
        <v>-1</v>
      </c>
      <c r="N43" s="6">
        <f t="shared" si="7"/>
        <v>-4.2128129855612081E-2</v>
      </c>
    </row>
    <row r="44" spans="1:14" x14ac:dyDescent="0.25">
      <c r="A44" s="7">
        <v>68</v>
      </c>
      <c r="B44" s="7" t="s">
        <v>167</v>
      </c>
      <c r="C44" s="9">
        <v>37.407092343497702</v>
      </c>
      <c r="D44" s="9">
        <v>41.408714485258002</v>
      </c>
      <c r="E44" s="9">
        <f t="shared" si="0"/>
        <v>-9.6637198027118801E-2</v>
      </c>
      <c r="F44" s="9">
        <f t="shared" si="1"/>
        <v>9.6637198027118801E-2</v>
      </c>
      <c r="G44" s="7">
        <f t="shared" si="2"/>
        <v>5</v>
      </c>
      <c r="H44" s="9">
        <v>39.328085158739405</v>
      </c>
      <c r="I44" s="9">
        <f t="shared" si="8"/>
        <v>0.2336957165303252</v>
      </c>
      <c r="J44" s="7">
        <f t="shared" si="3"/>
        <v>20</v>
      </c>
      <c r="K44" s="9">
        <f t="shared" si="4"/>
        <v>2.2583699236430457E-2</v>
      </c>
      <c r="L44" s="7">
        <f t="shared" si="5"/>
        <v>5</v>
      </c>
      <c r="M44" s="6">
        <f t="shared" si="6"/>
        <v>-1</v>
      </c>
      <c r="N44" s="6">
        <f t="shared" si="7"/>
        <v>-2.2583699236430457E-2</v>
      </c>
    </row>
    <row r="45" spans="1:14" x14ac:dyDescent="0.25">
      <c r="A45" s="7">
        <v>70</v>
      </c>
      <c r="B45" s="7" t="s">
        <v>168</v>
      </c>
      <c r="C45" s="9">
        <v>85.468761186433895</v>
      </c>
      <c r="D45" s="9">
        <v>124.16925101982</v>
      </c>
      <c r="E45" s="9">
        <f t="shared" si="0"/>
        <v>-0.31167531023609618</v>
      </c>
      <c r="F45" s="9">
        <f t="shared" si="1"/>
        <v>0.31167531023609618</v>
      </c>
      <c r="G45" s="7">
        <f t="shared" si="2"/>
        <v>22</v>
      </c>
      <c r="H45" s="9">
        <v>104.517858484778</v>
      </c>
      <c r="I45" s="9">
        <f t="shared" si="8"/>
        <v>0.62106699907273688</v>
      </c>
      <c r="J45" s="7">
        <f t="shared" si="3"/>
        <v>4</v>
      </c>
      <c r="K45" s="9">
        <f t="shared" si="4"/>
        <v>0.19357124961339653</v>
      </c>
      <c r="L45" s="7">
        <f t="shared" si="5"/>
        <v>30</v>
      </c>
      <c r="M45" s="6">
        <f t="shared" si="6"/>
        <v>-1</v>
      </c>
      <c r="N45" s="6">
        <f t="shared" si="7"/>
        <v>-0.19357124961339653</v>
      </c>
    </row>
    <row r="46" spans="1:14" x14ac:dyDescent="0.25">
      <c r="A46" s="7">
        <v>73</v>
      </c>
      <c r="B46" s="7" t="s">
        <v>169</v>
      </c>
      <c r="C46" s="9">
        <v>27.655615730954501</v>
      </c>
      <c r="D46" s="9">
        <v>37.595799438034803</v>
      </c>
      <c r="E46" s="9">
        <f t="shared" si="0"/>
        <v>-0.26439612551566188</v>
      </c>
      <c r="F46" s="9">
        <f t="shared" si="1"/>
        <v>0.26439612551566188</v>
      </c>
      <c r="G46" s="7">
        <f t="shared" si="2"/>
        <v>19</v>
      </c>
      <c r="H46" s="9">
        <v>32.467855172430696</v>
      </c>
      <c r="I46" s="9">
        <f t="shared" si="8"/>
        <v>0.19293079355626641</v>
      </c>
      <c r="J46" s="7">
        <f t="shared" si="3"/>
        <v>27</v>
      </c>
      <c r="K46" s="9">
        <f t="shared" si="4"/>
        <v>5.1010154308938863E-2</v>
      </c>
      <c r="L46" s="7">
        <f t="shared" si="5"/>
        <v>17</v>
      </c>
      <c r="M46" s="6">
        <f t="shared" si="6"/>
        <v>-1</v>
      </c>
      <c r="N46" s="6">
        <f t="shared" si="7"/>
        <v>-5.1010154308938863E-2</v>
      </c>
    </row>
    <row r="47" spans="1:14" x14ac:dyDescent="0.25">
      <c r="A47" s="7">
        <v>76</v>
      </c>
      <c r="B47" s="7" t="s">
        <v>170</v>
      </c>
      <c r="C47" s="9">
        <v>34.7904463523709</v>
      </c>
      <c r="D47" s="9">
        <v>30.2963555035798</v>
      </c>
      <c r="E47" s="9">
        <f t="shared" si="0"/>
        <v>0.14833767210911161</v>
      </c>
      <c r="F47" s="9">
        <f t="shared" si="1"/>
        <v>0.14833767210911161</v>
      </c>
      <c r="G47" s="7">
        <f t="shared" si="2"/>
        <v>11</v>
      </c>
      <c r="H47" s="9">
        <v>32.751505959249997</v>
      </c>
      <c r="I47" s="9">
        <f t="shared" si="8"/>
        <v>0.19461630592236737</v>
      </c>
      <c r="J47" s="7">
        <f t="shared" si="3"/>
        <v>26</v>
      </c>
      <c r="K47" s="9">
        <f t="shared" si="4"/>
        <v>2.8868929774998688E-2</v>
      </c>
      <c r="L47" s="7">
        <f t="shared" si="5"/>
        <v>7</v>
      </c>
      <c r="M47" s="6">
        <f t="shared" si="6"/>
        <v>1</v>
      </c>
      <c r="N47" s="6">
        <f t="shared" si="7"/>
        <v>2.8868929774998688E-2</v>
      </c>
    </row>
    <row r="48" spans="1:14" x14ac:dyDescent="0.25">
      <c r="A48" s="7">
        <v>81</v>
      </c>
      <c r="B48" s="7" t="s">
        <v>171</v>
      </c>
      <c r="C48" s="9">
        <v>43.204358769759104</v>
      </c>
      <c r="D48" s="9">
        <v>49.434831409058503</v>
      </c>
      <c r="E48" s="9">
        <f t="shared" si="0"/>
        <v>-0.12603406265804964</v>
      </c>
      <c r="F48" s="9">
        <f t="shared" si="1"/>
        <v>0.12603406265804964</v>
      </c>
      <c r="G48" s="7">
        <f t="shared" si="2"/>
        <v>8</v>
      </c>
      <c r="H48" s="9">
        <v>46.236741476978899</v>
      </c>
      <c r="I48" s="9">
        <f t="shared" si="8"/>
        <v>0.27474839890822533</v>
      </c>
      <c r="J48" s="7">
        <f t="shared" si="3"/>
        <v>16</v>
      </c>
      <c r="K48" s="9">
        <f t="shared" si="4"/>
        <v>3.4627656923198087E-2</v>
      </c>
      <c r="L48" s="7">
        <f t="shared" si="5"/>
        <v>9</v>
      </c>
      <c r="M48" s="6">
        <f t="shared" si="6"/>
        <v>-1</v>
      </c>
      <c r="N48" s="6">
        <f t="shared" si="7"/>
        <v>-3.4627656923198087E-2</v>
      </c>
    </row>
    <row r="49" spans="1:25" x14ac:dyDescent="0.25">
      <c r="A49" s="7">
        <v>85</v>
      </c>
      <c r="B49" s="7" t="s">
        <v>172</v>
      </c>
      <c r="C49" s="9">
        <v>30.546704694815201</v>
      </c>
      <c r="D49" s="9">
        <v>31.239330946438802</v>
      </c>
      <c r="E49" s="9">
        <f t="shared" si="0"/>
        <v>-2.217160965486549E-2</v>
      </c>
      <c r="F49" s="9">
        <f t="shared" si="1"/>
        <v>2.217160965486549E-2</v>
      </c>
      <c r="G49" s="7">
        <f t="shared" si="2"/>
        <v>1</v>
      </c>
      <c r="H49" s="9">
        <v>30.890832692981601</v>
      </c>
      <c r="I49" s="9">
        <f t="shared" si="8"/>
        <v>0.18355979578630785</v>
      </c>
      <c r="J49" s="7">
        <f t="shared" si="3"/>
        <v>30</v>
      </c>
      <c r="K49" s="9">
        <f t="shared" si="4"/>
        <v>4.0698161405008405E-3</v>
      </c>
      <c r="L49" s="7">
        <f t="shared" si="5"/>
        <v>1</v>
      </c>
      <c r="M49" s="6">
        <f t="shared" si="6"/>
        <v>-1</v>
      </c>
      <c r="N49" s="6">
        <f t="shared" si="7"/>
        <v>-4.0698161405008405E-3</v>
      </c>
    </row>
    <row r="50" spans="1:25" x14ac:dyDescent="0.25">
      <c r="A50" s="7">
        <v>86</v>
      </c>
      <c r="B50" s="7" t="s">
        <v>173</v>
      </c>
      <c r="C50" s="9">
        <v>55.926546697404603</v>
      </c>
      <c r="D50" s="9">
        <v>50.1583005184076</v>
      </c>
      <c r="E50" s="9">
        <f t="shared" si="0"/>
        <v>0.11500082976057202</v>
      </c>
      <c r="F50" s="9">
        <f t="shared" si="1"/>
        <v>0.11500082976057202</v>
      </c>
      <c r="G50" s="7">
        <f t="shared" si="2"/>
        <v>6</v>
      </c>
      <c r="H50" s="9">
        <v>53.080596230980099</v>
      </c>
      <c r="I50" s="9">
        <f t="shared" si="8"/>
        <v>0.3154160168232657</v>
      </c>
      <c r="J50" s="7">
        <f t="shared" si="3"/>
        <v>15</v>
      </c>
      <c r="K50" s="9">
        <f t="shared" si="4"/>
        <v>3.6273103654450099E-2</v>
      </c>
      <c r="L50" s="7">
        <f t="shared" si="5"/>
        <v>10</v>
      </c>
      <c r="M50" s="6">
        <f t="shared" si="6"/>
        <v>1</v>
      </c>
      <c r="N50" s="6">
        <f t="shared" si="7"/>
        <v>3.6273103654450099E-2</v>
      </c>
    </row>
    <row r="51" spans="1:25" x14ac:dyDescent="0.25">
      <c r="A51" s="7">
        <v>88</v>
      </c>
      <c r="B51" s="7" t="s">
        <v>116</v>
      </c>
      <c r="C51" s="9">
        <v>14.700022778129</v>
      </c>
      <c r="D51" s="9">
        <v>11.79418306815</v>
      </c>
      <c r="E51" s="9">
        <f t="shared" si="0"/>
        <v>0.24637905764123447</v>
      </c>
      <c r="F51" s="9">
        <f t="shared" si="1"/>
        <v>0.24637905764123447</v>
      </c>
      <c r="G51" s="7">
        <f t="shared" si="2"/>
        <v>14</v>
      </c>
      <c r="H51" s="9">
        <v>13.329615399447899</v>
      </c>
      <c r="I51" s="9">
        <f t="shared" si="8"/>
        <v>7.9207365659281492E-2</v>
      </c>
      <c r="J51" s="7">
        <f t="shared" si="3"/>
        <v>32</v>
      </c>
      <c r="K51" s="9">
        <f t="shared" si="4"/>
        <v>1.951503610937845E-2</v>
      </c>
      <c r="L51" s="7">
        <f t="shared" si="5"/>
        <v>4</v>
      </c>
      <c r="M51" s="6">
        <f t="shared" si="6"/>
        <v>1</v>
      </c>
      <c r="N51" s="6">
        <f t="shared" si="7"/>
        <v>1.951503610937845E-2</v>
      </c>
    </row>
    <row r="52" spans="1:25" x14ac:dyDescent="0.25">
      <c r="A52" s="7">
        <v>91</v>
      </c>
      <c r="B52" s="7" t="s">
        <v>174</v>
      </c>
      <c r="C52" s="9">
        <v>60.913772948765001</v>
      </c>
      <c r="D52" s="9">
        <v>25.603703221779202</v>
      </c>
      <c r="E52" s="9">
        <f t="shared" si="0"/>
        <v>1.3791001020879707</v>
      </c>
      <c r="F52" s="9">
        <f t="shared" si="1"/>
        <v>1.3791001020879707</v>
      </c>
      <c r="G52" s="7">
        <f t="shared" si="2"/>
        <v>33</v>
      </c>
      <c r="H52" s="9">
        <v>42.549626860229701</v>
      </c>
      <c r="I52" s="9">
        <f t="shared" si="8"/>
        <v>0.25283879184719704</v>
      </c>
      <c r="J52" s="7">
        <f t="shared" si="3"/>
        <v>18</v>
      </c>
      <c r="K52" s="9">
        <f t="shared" si="4"/>
        <v>0.34869000364826863</v>
      </c>
      <c r="L52" s="7">
        <f t="shared" si="5"/>
        <v>32</v>
      </c>
      <c r="M52" s="6">
        <f t="shared" si="6"/>
        <v>1</v>
      </c>
      <c r="N52" s="6">
        <f t="shared" si="7"/>
        <v>0.34869000364826863</v>
      </c>
    </row>
    <row r="53" spans="1:25" x14ac:dyDescent="0.25">
      <c r="A53" s="7">
        <v>94</v>
      </c>
      <c r="B53" s="7" t="s">
        <v>175</v>
      </c>
      <c r="C53" s="9">
        <v>109.047419071341</v>
      </c>
      <c r="D53" s="9">
        <v>53.170794016101304</v>
      </c>
      <c r="E53" s="9">
        <f t="shared" si="0"/>
        <v>1.0508894232107762</v>
      </c>
      <c r="F53" s="9">
        <f t="shared" si="1"/>
        <v>1.0508894232107762</v>
      </c>
      <c r="G53" s="7">
        <f t="shared" si="2"/>
        <v>32</v>
      </c>
      <c r="H53" s="9">
        <v>80.337728054184296</v>
      </c>
      <c r="I53" s="9">
        <f t="shared" si="8"/>
        <v>0.47738360121682555</v>
      </c>
      <c r="J53" s="7">
        <f t="shared" si="3"/>
        <v>7</v>
      </c>
      <c r="K53" s="9">
        <f t="shared" si="4"/>
        <v>0.50167737733303297</v>
      </c>
      <c r="L53" s="7">
        <f t="shared" si="5"/>
        <v>33</v>
      </c>
      <c r="M53" s="6">
        <f t="shared" si="6"/>
        <v>1</v>
      </c>
      <c r="N53" s="6">
        <f t="shared" si="7"/>
        <v>0.50167737733303297</v>
      </c>
    </row>
    <row r="54" spans="1:25" x14ac:dyDescent="0.25">
      <c r="A54" s="7">
        <v>95</v>
      </c>
      <c r="B54" s="7" t="s">
        <v>176</v>
      </c>
      <c r="C54" s="9">
        <v>46.225460772058604</v>
      </c>
      <c r="D54" s="9">
        <v>64.923045011563005</v>
      </c>
      <c r="E54" s="9">
        <f t="shared" si="0"/>
        <v>-0.28799610733252423</v>
      </c>
      <c r="F54" s="9">
        <f t="shared" si="1"/>
        <v>0.28799610733252423</v>
      </c>
      <c r="G54" s="7">
        <f t="shared" si="2"/>
        <v>20</v>
      </c>
      <c r="H54" s="9">
        <v>56.080377573320895</v>
      </c>
      <c r="I54" s="9">
        <f t="shared" si="8"/>
        <v>0.33324134565387237</v>
      </c>
      <c r="J54" s="7">
        <f t="shared" si="3"/>
        <v>13</v>
      </c>
      <c r="K54" s="9">
        <f t="shared" si="4"/>
        <v>9.5972210350567438E-2</v>
      </c>
      <c r="L54" s="7">
        <f t="shared" si="5"/>
        <v>22</v>
      </c>
      <c r="M54" s="6">
        <f t="shared" si="6"/>
        <v>-1</v>
      </c>
      <c r="N54" s="6">
        <f t="shared" si="7"/>
        <v>-9.5972210350567438E-2</v>
      </c>
    </row>
    <row r="55" spans="1:25" x14ac:dyDescent="0.25">
      <c r="A55" s="7">
        <v>97</v>
      </c>
      <c r="B55" s="7" t="s">
        <v>177</v>
      </c>
      <c r="C55" s="9">
        <v>66.709180063038801</v>
      </c>
      <c r="D55" s="9">
        <v>49.911028105149697</v>
      </c>
      <c r="E55" s="9">
        <f t="shared" si="0"/>
        <v>0.33656193021108921</v>
      </c>
      <c r="F55" s="9">
        <f t="shared" si="1"/>
        <v>0.33656193021108921</v>
      </c>
      <c r="G55" s="7">
        <f t="shared" si="2"/>
        <v>26</v>
      </c>
      <c r="H55" s="9">
        <v>57.885968415896201</v>
      </c>
      <c r="I55" s="9">
        <f t="shared" si="8"/>
        <v>0.34397054449518599</v>
      </c>
      <c r="J55" s="7">
        <f t="shared" si="3"/>
        <v>12</v>
      </c>
      <c r="K55" s="9">
        <f t="shared" si="4"/>
        <v>0.11576739039105914</v>
      </c>
      <c r="L55" s="7">
        <f t="shared" si="5"/>
        <v>23</v>
      </c>
      <c r="M55" s="6">
        <f t="shared" si="6"/>
        <v>1</v>
      </c>
      <c r="N55" s="6">
        <f t="shared" si="7"/>
        <v>0.11576739039105914</v>
      </c>
    </row>
    <row r="56" spans="1:25" x14ac:dyDescent="0.25">
      <c r="A56" s="7">
        <v>99</v>
      </c>
      <c r="B56" s="7" t="s">
        <v>178</v>
      </c>
      <c r="C56" s="9">
        <v>182.91691270967101</v>
      </c>
      <c r="D56" s="9">
        <v>155.24753810069399</v>
      </c>
      <c r="E56" s="9">
        <f t="shared" si="0"/>
        <v>0.1782274614302134</v>
      </c>
      <c r="F56" s="9">
        <f t="shared" si="1"/>
        <v>0.1782274614302134</v>
      </c>
      <c r="G56" s="7">
        <f t="shared" si="2"/>
        <v>12</v>
      </c>
      <c r="H56" s="9">
        <v>168.28757387016998</v>
      </c>
      <c r="I56" s="9">
        <f t="shared" si="8"/>
        <v>1</v>
      </c>
      <c r="J56" s="7">
        <f t="shared" si="3"/>
        <v>1</v>
      </c>
      <c r="K56" s="9">
        <f t="shared" si="4"/>
        <v>0.1782274614302134</v>
      </c>
      <c r="L56" s="7">
        <f t="shared" si="5"/>
        <v>29</v>
      </c>
      <c r="M56" s="6">
        <f t="shared" si="6"/>
        <v>1</v>
      </c>
      <c r="N56" s="6">
        <f t="shared" si="7"/>
        <v>0.1782274614302134</v>
      </c>
    </row>
    <row r="57" spans="1:25" customFormat="1" ht="13.35" customHeight="1" x14ac:dyDescent="0.25">
      <c r="A57" s="33" t="s">
        <v>122</v>
      </c>
      <c r="B57" s="33"/>
      <c r="C57" s="33"/>
      <c r="D57" s="33"/>
      <c r="E57" s="33"/>
      <c r="F57" s="33"/>
      <c r="G57" s="33"/>
      <c r="H57" s="33"/>
      <c r="I57" s="33"/>
      <c r="J57" s="33"/>
      <c r="K57" s="33"/>
      <c r="L57" s="33"/>
      <c r="M57" s="6"/>
      <c r="N57" s="6"/>
      <c r="O57" s="6"/>
      <c r="P57" s="6"/>
      <c r="Q57" s="6"/>
      <c r="R57" s="6"/>
      <c r="S57" s="6"/>
      <c r="T57" s="6"/>
      <c r="U57" s="6"/>
      <c r="V57" s="6"/>
      <c r="W57" s="6"/>
      <c r="X57" s="6"/>
      <c r="Y57" s="6"/>
    </row>
    <row r="58" spans="1:25" customFormat="1" ht="13.35" customHeight="1" x14ac:dyDescent="0.25">
      <c r="A58" s="34" t="s">
        <v>123</v>
      </c>
      <c r="B58" s="34"/>
      <c r="C58" s="29">
        <f>AVERAGE(C24:C56)</f>
        <v>56.846486831346226</v>
      </c>
      <c r="D58" s="29">
        <f>AVERAGE(D24:D56)</f>
        <v>58.530244809119132</v>
      </c>
      <c r="E58" s="29">
        <f>AVERAGE(E24:E56)</f>
        <v>1.5715022389262052E-2</v>
      </c>
      <c r="F58" s="29">
        <f>AVERAGE(F24:F56)</f>
        <v>0.29885676341010181</v>
      </c>
      <c r="G58" s="26" t="s">
        <v>124</v>
      </c>
      <c r="H58" s="29">
        <f>AVERAGE(H24:H56)</f>
        <v>57.551837164417627</v>
      </c>
      <c r="I58" s="29">
        <f>AVERAGE(I24:I56)</f>
        <v>0.34198506663847661</v>
      </c>
      <c r="J58" s="26" t="s">
        <v>124</v>
      </c>
      <c r="K58" s="29">
        <f>AVERAGE(K24:K56)</f>
        <v>0.10077941970521131</v>
      </c>
      <c r="L58" s="26" t="s">
        <v>124</v>
      </c>
      <c r="M58" s="6"/>
      <c r="N58" s="6"/>
      <c r="O58" s="6"/>
      <c r="P58" s="6"/>
      <c r="Q58" s="6"/>
      <c r="R58" s="6"/>
      <c r="S58" s="6"/>
      <c r="T58" s="6"/>
      <c r="U58" s="6"/>
      <c r="V58" s="6"/>
      <c r="W58" s="6"/>
      <c r="X58" s="6"/>
      <c r="Y58" s="6"/>
    </row>
    <row r="59" spans="1:25" customFormat="1" ht="13.35" customHeight="1" x14ac:dyDescent="0.25">
      <c r="A59" s="34" t="s">
        <v>125</v>
      </c>
      <c r="B59" s="34"/>
      <c r="C59" s="29">
        <f>_xlfn.STDEV.S(C24:C56)</f>
        <v>40.379721809889055</v>
      </c>
      <c r="D59" s="29">
        <f>_xlfn.STDEV.S(D24:D56)</f>
        <v>37.184660710273668</v>
      </c>
      <c r="E59" s="29">
        <f>_xlfn.STDEV.S(E24:E56)</f>
        <v>0.4083444647789583</v>
      </c>
      <c r="F59" s="29">
        <f>_xlfn.STDEV.S(F24:F56)</f>
        <v>0.27366660594826925</v>
      </c>
      <c r="G59" s="26" t="s">
        <v>124</v>
      </c>
      <c r="H59" s="29">
        <f>_xlfn.STDEV.S(H24:H56)</f>
        <v>37.29738913786732</v>
      </c>
      <c r="I59" s="29">
        <f>_xlfn.STDEV.S(I24:I56)</f>
        <v>0.22162889558703486</v>
      </c>
      <c r="J59" s="26" t="s">
        <v>124</v>
      </c>
      <c r="K59" s="29">
        <f>_xlfn.STDEV.S(K24:K56)</f>
        <v>0.10696420520015451</v>
      </c>
      <c r="L59" s="26" t="s">
        <v>124</v>
      </c>
      <c r="M59" s="6"/>
      <c r="N59" s="6"/>
      <c r="O59" s="6"/>
      <c r="P59" s="6"/>
      <c r="Q59" s="6"/>
      <c r="R59" s="6"/>
      <c r="S59" s="6"/>
      <c r="T59" s="6"/>
      <c r="U59" s="6"/>
      <c r="V59" s="6"/>
      <c r="W59" s="6"/>
      <c r="X59" s="6"/>
      <c r="Y59" s="6"/>
    </row>
    <row r="60" spans="1:25" customFormat="1" ht="13.35" customHeight="1" x14ac:dyDescent="0.25">
      <c r="A60" s="34" t="s">
        <v>126</v>
      </c>
      <c r="B60" s="34"/>
      <c r="C60" s="29">
        <f>_xlfn.VAR.S(C24:C56)</f>
        <v>1630.5219334440299</v>
      </c>
      <c r="D60" s="29">
        <f>_xlfn.VAR.S(D24:D56)</f>
        <v>1382.6989921381701</v>
      </c>
      <c r="E60" s="29">
        <f>_xlfn.VAR.S(E24:E56)</f>
        <v>0.1667452019156139</v>
      </c>
      <c r="F60" s="29">
        <f>_xlfn.VAR.S(F24:F56)</f>
        <v>7.4893411211245264E-2</v>
      </c>
      <c r="G60" s="26" t="s">
        <v>124</v>
      </c>
      <c r="H60" s="29">
        <f>_xlfn.VAR.S(H24:H56)</f>
        <v>1391.0952365015032</v>
      </c>
      <c r="I60" s="29">
        <f>_xlfn.VAR.S(I24:I56)</f>
        <v>4.9119367359128793E-2</v>
      </c>
      <c r="J60" s="26" t="s">
        <v>124</v>
      </c>
      <c r="K60" s="29">
        <f>_xlfn.VAR.S(K24:K56)</f>
        <v>1.1441341194100762E-2</v>
      </c>
      <c r="L60" s="26" t="s">
        <v>124</v>
      </c>
      <c r="M60" s="6"/>
      <c r="N60" s="6"/>
      <c r="O60" s="6"/>
      <c r="P60" s="6"/>
      <c r="Q60" s="6"/>
      <c r="R60" s="6"/>
      <c r="S60" s="6"/>
      <c r="T60" s="6"/>
      <c r="U60" s="6"/>
      <c r="V60" s="6"/>
      <c r="W60" s="6"/>
      <c r="X60" s="6"/>
      <c r="Y60" s="6"/>
    </row>
    <row r="61" spans="1:25" customFormat="1" ht="13.35" customHeight="1" x14ac:dyDescent="0.25">
      <c r="A61" s="34" t="s">
        <v>127</v>
      </c>
      <c r="B61" s="34"/>
      <c r="C61" s="29">
        <f>MAX(C24:C56)</f>
        <v>182.91691270967101</v>
      </c>
      <c r="D61" s="29">
        <f>MAX(D24:D56)</f>
        <v>155.24753810069399</v>
      </c>
      <c r="E61" s="29">
        <f>MAX(E24:E56)</f>
        <v>1.3791001020879707</v>
      </c>
      <c r="F61" s="29">
        <f>MAX(F24:F56)</f>
        <v>1.3791001020879707</v>
      </c>
      <c r="G61" s="26" t="s">
        <v>124</v>
      </c>
      <c r="H61" s="29">
        <f>MAX(H24:H56)</f>
        <v>168.28757387016998</v>
      </c>
      <c r="I61" s="29">
        <f>MAX(I24:I56)</f>
        <v>1</v>
      </c>
      <c r="J61" s="26" t="s">
        <v>124</v>
      </c>
      <c r="K61" s="29">
        <f>MAX(K24:K56)</f>
        <v>0.50167737733303297</v>
      </c>
      <c r="L61" s="26" t="s">
        <v>124</v>
      </c>
      <c r="M61" s="6"/>
      <c r="N61" s="6"/>
      <c r="O61" s="6"/>
      <c r="P61" s="6"/>
      <c r="Q61" s="6"/>
      <c r="R61" s="6"/>
      <c r="S61" s="6"/>
      <c r="T61" s="6"/>
      <c r="U61" s="6"/>
      <c r="V61" s="6"/>
      <c r="W61" s="6"/>
      <c r="X61" s="6"/>
      <c r="Y61" s="6"/>
    </row>
    <row r="62" spans="1:25" customFormat="1" ht="13.35" customHeight="1" x14ac:dyDescent="0.25">
      <c r="A62" s="34" t="s">
        <v>128</v>
      </c>
      <c r="B62" s="34"/>
      <c r="C62" s="29">
        <f>MIN(C24:C56)</f>
        <v>7.1262440699211895</v>
      </c>
      <c r="D62" s="29">
        <f>MIN(D24:D56)</f>
        <v>11.79418306815</v>
      </c>
      <c r="E62" s="29">
        <f>MIN(E24:E56)</f>
        <v>-0.41223887708234774</v>
      </c>
      <c r="F62" s="29">
        <f>MIN(F24:F56)</f>
        <v>2.217160965486549E-2</v>
      </c>
      <c r="G62" s="26" t="s">
        <v>124</v>
      </c>
      <c r="H62" s="29">
        <f>MIN(H24:H56)</f>
        <v>9.4743110492602387</v>
      </c>
      <c r="I62" s="29">
        <f>MIN(I24:I56)</f>
        <v>5.6298339986584234E-2</v>
      </c>
      <c r="J62" s="26" t="s">
        <v>124</v>
      </c>
      <c r="K62" s="29">
        <f>MIN(K24:K56)</f>
        <v>4.0698161405008405E-3</v>
      </c>
      <c r="L62" s="26" t="s">
        <v>124</v>
      </c>
      <c r="M62" s="6"/>
      <c r="N62" s="6"/>
      <c r="O62" s="6"/>
      <c r="P62" s="6"/>
      <c r="Q62" s="6"/>
      <c r="R62" s="6"/>
      <c r="S62" s="6"/>
      <c r="T62" s="6"/>
      <c r="U62" s="6"/>
      <c r="V62" s="6"/>
      <c r="W62" s="6"/>
      <c r="X62" s="6"/>
      <c r="Y62" s="6"/>
    </row>
    <row r="63" spans="1:25" ht="18.75" x14ac:dyDescent="0.25">
      <c r="A63" s="31" t="s">
        <v>129</v>
      </c>
      <c r="B63" s="31"/>
      <c r="C63" s="31"/>
      <c r="D63" s="31"/>
      <c r="E63" s="31"/>
      <c r="F63" s="31"/>
      <c r="G63" s="31"/>
      <c r="H63" s="31"/>
      <c r="I63" s="31"/>
      <c r="J63" s="31"/>
      <c r="K63" s="31"/>
      <c r="L63" s="31"/>
    </row>
    <row r="64" spans="1:25" ht="43.7" customHeight="1" x14ac:dyDescent="0.25">
      <c r="A64" s="32"/>
      <c r="B64" s="32"/>
      <c r="C64" s="32"/>
      <c r="D64" s="32"/>
      <c r="E64" s="32"/>
      <c r="F64" s="32"/>
      <c r="G64" s="32"/>
      <c r="H64" s="32"/>
      <c r="I64" s="32"/>
      <c r="J64" s="32"/>
      <c r="K64" s="32"/>
      <c r="L64" s="32"/>
    </row>
  </sheetData>
  <mergeCells count="20">
    <mergeCell ref="B20:L20"/>
    <mergeCell ref="B19:L19"/>
    <mergeCell ref="A63:L63"/>
    <mergeCell ref="A64:L64"/>
    <mergeCell ref="B21:D21"/>
    <mergeCell ref="F21:I21"/>
    <mergeCell ref="K21:L21"/>
    <mergeCell ref="A22:L22"/>
    <mergeCell ref="A57:L57"/>
    <mergeCell ref="A58:B58"/>
    <mergeCell ref="A59:B59"/>
    <mergeCell ref="A60:B60"/>
    <mergeCell ref="A61:B61"/>
    <mergeCell ref="A62:B62"/>
    <mergeCell ref="A14:L14"/>
    <mergeCell ref="B15:F15"/>
    <mergeCell ref="H15:L15"/>
    <mergeCell ref="B18:L18"/>
    <mergeCell ref="B17:L17"/>
    <mergeCell ref="B16:L16"/>
  </mergeCells>
  <conditionalFormatting sqref="G24:G56">
    <cfRule type="colorScale" priority="6">
      <colorScale>
        <cfvo type="min"/>
        <cfvo type="percentile" val="50"/>
        <cfvo type="max"/>
        <color rgb="FF63BE7B"/>
        <color rgb="FFFFEB84"/>
        <color rgb="FFF8696B"/>
      </colorScale>
    </cfRule>
  </conditionalFormatting>
  <conditionalFormatting sqref="G58:G62">
    <cfRule type="colorScale" priority="3">
      <colorScale>
        <cfvo type="min"/>
        <cfvo type="percentile" val="50"/>
        <cfvo type="max"/>
        <color rgb="FF63BE7B"/>
        <color rgb="FFFFEB84"/>
        <color rgb="FFF8696B"/>
      </colorScale>
    </cfRule>
  </conditionalFormatting>
  <conditionalFormatting sqref="J24:J56">
    <cfRule type="colorScale" priority="5">
      <colorScale>
        <cfvo type="min"/>
        <cfvo type="percentile" val="50"/>
        <cfvo type="max"/>
        <color rgb="FF63BE7B"/>
        <color rgb="FFFFEB84"/>
        <color rgb="FFF8696B"/>
      </colorScale>
    </cfRule>
  </conditionalFormatting>
  <conditionalFormatting sqref="J58:J62">
    <cfRule type="colorScale" priority="2">
      <colorScale>
        <cfvo type="min"/>
        <cfvo type="percentile" val="50"/>
        <cfvo type="max"/>
        <color rgb="FF63BE7B"/>
        <color rgb="FFFFEB84"/>
        <color rgb="FFF8696B"/>
      </colorScale>
    </cfRule>
  </conditionalFormatting>
  <conditionalFormatting sqref="L24:L56">
    <cfRule type="colorScale" priority="4">
      <colorScale>
        <cfvo type="min"/>
        <cfvo type="percentile" val="50"/>
        <cfvo type="max"/>
        <color rgb="FF63BE7B"/>
        <color rgb="FFFFEB84"/>
        <color rgb="FFF8696B"/>
      </colorScale>
    </cfRule>
  </conditionalFormatting>
  <conditionalFormatting sqref="L58:L62">
    <cfRule type="colorScale" priority="1">
      <colorScale>
        <cfvo type="min"/>
        <cfvo type="percentile" val="50"/>
        <cfvo type="max"/>
        <color rgb="FF63BE7B"/>
        <color rgb="FFFFEB84"/>
        <color rgb="FFF8696B"/>
      </colorScale>
    </cfRule>
  </conditionalFormatting>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3CD0D9-8F00-4430-B6C9-E675AF991528}">
  <sheetPr>
    <tabColor rgb="FF00B050"/>
  </sheetPr>
  <dimension ref="A14:Y64"/>
  <sheetViews>
    <sheetView zoomScale="80" zoomScaleNormal="80" workbookViewId="0"/>
  </sheetViews>
  <sheetFormatPr baseColWidth="10" defaultColWidth="10.625" defaultRowHeight="15" x14ac:dyDescent="0.25"/>
  <cols>
    <col min="1" max="1" width="16.125" style="10" customWidth="1"/>
    <col min="2" max="12" width="13.375" style="10" customWidth="1"/>
    <col min="13" max="16384" width="10.625" style="1"/>
  </cols>
  <sheetData>
    <row r="14" spans="1:12" ht="18.75" x14ac:dyDescent="0.25">
      <c r="A14" s="31" t="s">
        <v>63</v>
      </c>
      <c r="B14" s="31"/>
      <c r="C14" s="31"/>
      <c r="D14" s="31"/>
      <c r="E14" s="31"/>
      <c r="F14" s="31"/>
      <c r="G14" s="31"/>
      <c r="H14" s="31"/>
      <c r="I14" s="31"/>
      <c r="J14" s="31"/>
      <c r="K14" s="31"/>
      <c r="L14" s="31"/>
    </row>
    <row r="15" spans="1:12" s="3" customFormat="1" ht="44.1" customHeight="1" x14ac:dyDescent="0.25">
      <c r="A15" s="2" t="s">
        <v>1</v>
      </c>
      <c r="B15" s="42" t="s">
        <v>64</v>
      </c>
      <c r="C15" s="43"/>
      <c r="D15" s="43"/>
      <c r="E15" s="43"/>
      <c r="F15" s="44"/>
      <c r="G15" s="4" t="s">
        <v>3</v>
      </c>
      <c r="H15" s="38" t="s">
        <v>200</v>
      </c>
      <c r="I15" s="38"/>
      <c r="J15" s="38"/>
      <c r="K15" s="38"/>
      <c r="L15" s="38"/>
    </row>
    <row r="16" spans="1:12" s="3" customFormat="1" ht="44.1" customHeight="1" x14ac:dyDescent="0.25">
      <c r="A16" s="2" t="s">
        <v>5</v>
      </c>
      <c r="B16" s="39" t="s">
        <v>44</v>
      </c>
      <c r="C16" s="39"/>
      <c r="D16" s="39"/>
      <c r="E16" s="39"/>
      <c r="F16" s="39"/>
      <c r="G16" s="39"/>
      <c r="H16" s="39"/>
      <c r="I16" s="39"/>
      <c r="J16" s="39"/>
      <c r="K16" s="39"/>
      <c r="L16" s="39"/>
    </row>
    <row r="17" spans="1:14" s="3" customFormat="1" ht="44.1" customHeight="1" x14ac:dyDescent="0.25">
      <c r="A17" s="2" t="s">
        <v>66</v>
      </c>
      <c r="B17" s="39" t="s">
        <v>205</v>
      </c>
      <c r="C17" s="39"/>
      <c r="D17" s="39"/>
      <c r="E17" s="39"/>
      <c r="F17" s="39"/>
      <c r="G17" s="39"/>
      <c r="H17" s="39"/>
      <c r="I17" s="39"/>
      <c r="J17" s="39"/>
      <c r="K17" s="39"/>
      <c r="L17" s="39"/>
    </row>
    <row r="18" spans="1:14" s="3" customFormat="1" ht="44.1" customHeight="1" x14ac:dyDescent="0.25">
      <c r="A18" s="2" t="s">
        <v>68</v>
      </c>
      <c r="B18" s="39" t="s">
        <v>206</v>
      </c>
      <c r="C18" s="39"/>
      <c r="D18" s="39"/>
      <c r="E18" s="39"/>
      <c r="F18" s="39"/>
      <c r="G18" s="39"/>
      <c r="H18" s="39"/>
      <c r="I18" s="39"/>
      <c r="J18" s="39"/>
      <c r="K18" s="39"/>
      <c r="L18" s="39"/>
    </row>
    <row r="19" spans="1:14" s="3" customFormat="1" ht="44.1" customHeight="1" x14ac:dyDescent="0.25">
      <c r="A19" s="2" t="s">
        <v>70</v>
      </c>
      <c r="B19" s="39"/>
      <c r="C19" s="39"/>
      <c r="D19" s="39"/>
      <c r="E19" s="39"/>
      <c r="F19" s="39"/>
      <c r="G19" s="39"/>
      <c r="H19" s="39"/>
      <c r="I19" s="39"/>
      <c r="J19" s="39"/>
      <c r="K19" s="39"/>
      <c r="L19" s="39"/>
    </row>
    <row r="20" spans="1:14" s="3" customFormat="1" ht="44.1" customHeight="1" x14ac:dyDescent="0.25">
      <c r="A20" s="2" t="s">
        <v>71</v>
      </c>
      <c r="B20" s="39" t="s">
        <v>250</v>
      </c>
      <c r="C20" s="39"/>
      <c r="D20" s="39"/>
      <c r="E20" s="39"/>
      <c r="F20" s="39"/>
      <c r="G20" s="39"/>
      <c r="H20" s="39"/>
      <c r="I20" s="39"/>
      <c r="J20" s="39"/>
      <c r="K20" s="39"/>
      <c r="L20" s="39"/>
    </row>
    <row r="21" spans="1:14" s="3" customFormat="1" ht="43.7" customHeight="1" x14ac:dyDescent="0.25">
      <c r="A21" s="27" t="s">
        <v>72</v>
      </c>
      <c r="B21" s="40" t="s">
        <v>203</v>
      </c>
      <c r="C21" s="40"/>
      <c r="D21" s="40"/>
      <c r="E21" s="28" t="s">
        <v>74</v>
      </c>
      <c r="F21" s="41" t="s">
        <v>207</v>
      </c>
      <c r="G21" s="36"/>
      <c r="H21" s="36"/>
      <c r="I21" s="37"/>
      <c r="J21" s="2" t="s">
        <v>76</v>
      </c>
      <c r="K21" s="39" t="s">
        <v>32</v>
      </c>
      <c r="L21" s="39"/>
    </row>
    <row r="22" spans="1:14" ht="18.75" x14ac:dyDescent="0.25">
      <c r="A22" s="31" t="s">
        <v>77</v>
      </c>
      <c r="B22" s="31"/>
      <c r="C22" s="31"/>
      <c r="D22" s="31"/>
      <c r="E22" s="31"/>
      <c r="F22" s="31"/>
      <c r="G22" s="31"/>
      <c r="H22" s="31"/>
      <c r="I22" s="31"/>
      <c r="J22" s="31"/>
      <c r="K22" s="31"/>
      <c r="L22" s="31"/>
    </row>
    <row r="23" spans="1:14" s="6" customFormat="1" ht="32.25" customHeight="1" x14ac:dyDescent="0.25">
      <c r="A23" s="4" t="s">
        <v>78</v>
      </c>
      <c r="B23" s="5" t="s">
        <v>79</v>
      </c>
      <c r="C23" s="2" t="s">
        <v>80</v>
      </c>
      <c r="D23" s="2" t="s">
        <v>81</v>
      </c>
      <c r="E23" s="2" t="s">
        <v>82</v>
      </c>
      <c r="F23" s="2" t="s">
        <v>83</v>
      </c>
      <c r="G23" s="2" t="s">
        <v>84</v>
      </c>
      <c r="H23" s="2" t="s">
        <v>85</v>
      </c>
      <c r="I23" s="2" t="s">
        <v>86</v>
      </c>
      <c r="J23" s="2" t="s">
        <v>87</v>
      </c>
      <c r="K23" s="2" t="s">
        <v>88</v>
      </c>
      <c r="L23" s="2" t="s">
        <v>89</v>
      </c>
    </row>
    <row r="24" spans="1:14" x14ac:dyDescent="0.25">
      <c r="A24" s="7">
        <v>5</v>
      </c>
      <c r="B24" s="7" t="s">
        <v>147</v>
      </c>
      <c r="C24" s="9">
        <v>93.284084983484291</v>
      </c>
      <c r="D24" s="9">
        <v>95.947581374493893</v>
      </c>
      <c r="E24" s="9">
        <f>(C24-D24)/D24</f>
        <v>-2.7759911744035366E-2</v>
      </c>
      <c r="F24" s="9">
        <f>ABS(E24)</f>
        <v>2.7759911744035366E-2</v>
      </c>
      <c r="G24" s="7">
        <f>RANK(F24,$F$24:$F$56,1)</f>
        <v>4</v>
      </c>
      <c r="H24" s="9">
        <v>94.64046843576871</v>
      </c>
      <c r="I24" s="9">
        <f>H24/MAX($H$24:$H$56)</f>
        <v>0.26736984586720663</v>
      </c>
      <c r="J24" s="7">
        <f>RANK(I24,$I$24:$I$56,0)</f>
        <v>8</v>
      </c>
      <c r="K24" s="9">
        <f>I24*F24</f>
        <v>7.4221633242899949E-3</v>
      </c>
      <c r="L24" s="7">
        <f>RANK(K24,$K$24:$K$56,1)</f>
        <v>4</v>
      </c>
      <c r="M24" s="6">
        <f>IF(E24&gt;0,1,-1)</f>
        <v>-1</v>
      </c>
      <c r="N24" s="6">
        <f>K24*M24</f>
        <v>-7.4221633242899949E-3</v>
      </c>
    </row>
    <row r="25" spans="1:14" x14ac:dyDescent="0.25">
      <c r="A25" s="7">
        <v>8</v>
      </c>
      <c r="B25" s="7" t="s">
        <v>148</v>
      </c>
      <c r="C25" s="9">
        <v>53.322052214764497</v>
      </c>
      <c r="D25" s="9">
        <v>44.852132524116506</v>
      </c>
      <c r="E25" s="9">
        <f t="shared" ref="E25:E56" si="0">(C25-D25)/D25</f>
        <v>0.18884095836678017</v>
      </c>
      <c r="F25" s="9">
        <f t="shared" ref="F25:F56" si="1">ABS(E25)</f>
        <v>0.18884095836678017</v>
      </c>
      <c r="G25" s="7">
        <f t="shared" ref="G25:G56" si="2">RANK(F25,$F$24:$F$56,1)</f>
        <v>15</v>
      </c>
      <c r="H25" s="9">
        <v>48.786602469208603</v>
      </c>
      <c r="I25" s="9">
        <f t="shared" ref="I25:I56" si="3">H25/MAX($H$24:$H$56)</f>
        <v>0.13782757628075171</v>
      </c>
      <c r="J25" s="7">
        <f t="shared" ref="J25:J56" si="4">RANK(I25,$I$24:$I$56,0)</f>
        <v>26</v>
      </c>
      <c r="K25" s="9">
        <f t="shared" ref="K25:K56" si="5">I25*F25</f>
        <v>2.602749159422765E-2</v>
      </c>
      <c r="L25" s="7">
        <f t="shared" ref="L25:L56" si="6">RANK(K25,$K$24:$K$56,1)</f>
        <v>14</v>
      </c>
      <c r="M25" s="6">
        <f t="shared" ref="M25:M56" si="7">IF(E25&gt;0,1,-1)</f>
        <v>1</v>
      </c>
      <c r="N25" s="6">
        <f t="shared" ref="N25:N56" si="8">K25*M25</f>
        <v>2.602749159422765E-2</v>
      </c>
    </row>
    <row r="26" spans="1:14" x14ac:dyDescent="0.25">
      <c r="A26" s="7">
        <v>11</v>
      </c>
      <c r="B26" s="7" t="s">
        <v>149</v>
      </c>
      <c r="C26" s="9">
        <v>27.472242874438798</v>
      </c>
      <c r="D26" s="9">
        <v>44.907719506349402</v>
      </c>
      <c r="E26" s="9">
        <f t="shared" si="0"/>
        <v>-0.38825121434735604</v>
      </c>
      <c r="F26" s="9">
        <f t="shared" si="1"/>
        <v>0.38825121434735604</v>
      </c>
      <c r="G26" s="7">
        <f t="shared" si="2"/>
        <v>32</v>
      </c>
      <c r="H26" s="9">
        <v>36.631080902624603</v>
      </c>
      <c r="I26" s="9">
        <f t="shared" si="3"/>
        <v>0.10348687635174811</v>
      </c>
      <c r="J26" s="7">
        <f t="shared" si="4"/>
        <v>31</v>
      </c>
      <c r="K26" s="9">
        <f t="shared" si="5"/>
        <v>4.0178905412580887E-2</v>
      </c>
      <c r="L26" s="7">
        <f t="shared" si="6"/>
        <v>23</v>
      </c>
      <c r="M26" s="6">
        <f t="shared" si="7"/>
        <v>-1</v>
      </c>
      <c r="N26" s="6">
        <f t="shared" si="8"/>
        <v>-4.0178905412580887E-2</v>
      </c>
    </row>
    <row r="27" spans="1:14" x14ac:dyDescent="0.25">
      <c r="A27" s="7">
        <v>13</v>
      </c>
      <c r="B27" s="7" t="s">
        <v>150</v>
      </c>
      <c r="C27" s="9">
        <v>77.586451650063097</v>
      </c>
      <c r="D27" s="9">
        <v>72.839653455894506</v>
      </c>
      <c r="E27" s="9">
        <f t="shared" si="0"/>
        <v>6.5167775640816952E-2</v>
      </c>
      <c r="F27" s="9">
        <f t="shared" si="1"/>
        <v>6.5167775640816952E-2</v>
      </c>
      <c r="G27" s="7">
        <f t="shared" si="2"/>
        <v>8</v>
      </c>
      <c r="H27" s="9">
        <v>75.105205530273096</v>
      </c>
      <c r="I27" s="9">
        <f t="shared" si="3"/>
        <v>0.21218055614425266</v>
      </c>
      <c r="J27" s="7">
        <f t="shared" si="4"/>
        <v>15</v>
      </c>
      <c r="K27" s="9">
        <f t="shared" si="5"/>
        <v>1.3827334878152422E-2</v>
      </c>
      <c r="L27" s="7">
        <f t="shared" si="6"/>
        <v>8</v>
      </c>
      <c r="M27" s="6">
        <f t="shared" si="7"/>
        <v>1</v>
      </c>
      <c r="N27" s="6">
        <f t="shared" si="8"/>
        <v>1.3827334878152422E-2</v>
      </c>
    </row>
    <row r="28" spans="1:14" x14ac:dyDescent="0.25">
      <c r="A28" s="7">
        <v>15</v>
      </c>
      <c r="B28" s="7" t="s">
        <v>151</v>
      </c>
      <c r="C28" s="9">
        <v>34.466627024655999</v>
      </c>
      <c r="D28" s="9">
        <v>23.320592233652299</v>
      </c>
      <c r="E28" s="9">
        <f t="shared" si="0"/>
        <v>0.47794818756444979</v>
      </c>
      <c r="F28" s="9">
        <f t="shared" si="1"/>
        <v>0.47794818756444979</v>
      </c>
      <c r="G28" s="7">
        <f t="shared" si="2"/>
        <v>33</v>
      </c>
      <c r="H28" s="9">
        <v>28.6365302968929</v>
      </c>
      <c r="I28" s="9">
        <f t="shared" si="3"/>
        <v>8.0901382021880505E-2</v>
      </c>
      <c r="J28" s="7">
        <f t="shared" si="4"/>
        <v>33</v>
      </c>
      <c r="K28" s="9">
        <f t="shared" si="5"/>
        <v>3.8666668908816947E-2</v>
      </c>
      <c r="L28" s="7">
        <f t="shared" si="6"/>
        <v>21</v>
      </c>
      <c r="M28" s="6">
        <f t="shared" si="7"/>
        <v>1</v>
      </c>
      <c r="N28" s="6">
        <f t="shared" si="8"/>
        <v>3.8666668908816947E-2</v>
      </c>
    </row>
    <row r="29" spans="1:14" x14ac:dyDescent="0.25">
      <c r="A29" s="7">
        <v>17</v>
      </c>
      <c r="B29" s="7" t="s">
        <v>152</v>
      </c>
      <c r="C29" s="9">
        <v>63.991908289330794</v>
      </c>
      <c r="D29" s="9">
        <v>95.517740301305395</v>
      </c>
      <c r="E29" s="9">
        <f t="shared" si="0"/>
        <v>-0.33005211296381298</v>
      </c>
      <c r="F29" s="9">
        <f t="shared" si="1"/>
        <v>0.33005211296381298</v>
      </c>
      <c r="G29" s="7">
        <f t="shared" si="2"/>
        <v>29</v>
      </c>
      <c r="H29" s="9">
        <v>81.260981970960998</v>
      </c>
      <c r="I29" s="9">
        <f t="shared" si="3"/>
        <v>0.22957130901501571</v>
      </c>
      <c r="J29" s="7">
        <f t="shared" si="4"/>
        <v>12</v>
      </c>
      <c r="K29" s="9">
        <f t="shared" si="5"/>
        <v>7.5770495616274386E-2</v>
      </c>
      <c r="L29" s="7">
        <f t="shared" si="6"/>
        <v>32</v>
      </c>
      <c r="M29" s="6">
        <f t="shared" si="7"/>
        <v>-1</v>
      </c>
      <c r="N29" s="6">
        <f t="shared" si="8"/>
        <v>-7.5770495616274386E-2</v>
      </c>
    </row>
    <row r="30" spans="1:14" x14ac:dyDescent="0.25">
      <c r="A30" s="7">
        <v>18</v>
      </c>
      <c r="B30" s="7" t="s">
        <v>153</v>
      </c>
      <c r="C30" s="9">
        <v>101.966440843062</v>
      </c>
      <c r="D30" s="9">
        <v>116.61692166796701</v>
      </c>
      <c r="E30" s="9">
        <f t="shared" si="0"/>
        <v>-0.12562911638688265</v>
      </c>
      <c r="F30" s="9">
        <f t="shared" si="1"/>
        <v>0.12562911638688265</v>
      </c>
      <c r="G30" s="7">
        <f t="shared" si="2"/>
        <v>12</v>
      </c>
      <c r="H30" s="9">
        <v>109.951597576257</v>
      </c>
      <c r="I30" s="9">
        <f t="shared" si="3"/>
        <v>0.31062548804657325</v>
      </c>
      <c r="J30" s="7">
        <f t="shared" si="4"/>
        <v>7</v>
      </c>
      <c r="K30" s="9">
        <f t="shared" si="5"/>
        <v>3.9023605590535179E-2</v>
      </c>
      <c r="L30" s="7">
        <f t="shared" si="6"/>
        <v>22</v>
      </c>
      <c r="M30" s="6">
        <f t="shared" si="7"/>
        <v>-1</v>
      </c>
      <c r="N30" s="6">
        <f t="shared" si="8"/>
        <v>-3.9023605590535179E-2</v>
      </c>
    </row>
    <row r="31" spans="1:14" x14ac:dyDescent="0.25">
      <c r="A31" s="7">
        <v>19</v>
      </c>
      <c r="B31" s="7" t="s">
        <v>154</v>
      </c>
      <c r="C31" s="9">
        <v>45.630404128933897</v>
      </c>
      <c r="D31" s="9">
        <v>42.2480668533236</v>
      </c>
      <c r="E31" s="9">
        <f t="shared" si="0"/>
        <v>8.0058983227636438E-2</v>
      </c>
      <c r="F31" s="9">
        <f t="shared" si="1"/>
        <v>8.0058983227636438E-2</v>
      </c>
      <c r="G31" s="7">
        <f t="shared" si="2"/>
        <v>10</v>
      </c>
      <c r="H31" s="9">
        <v>43.822471498714798</v>
      </c>
      <c r="I31" s="9">
        <f t="shared" si="3"/>
        <v>0.12380335435557867</v>
      </c>
      <c r="J31" s="7">
        <f t="shared" si="4"/>
        <v>29</v>
      </c>
      <c r="K31" s="9">
        <f t="shared" si="5"/>
        <v>9.9115706698784025E-3</v>
      </c>
      <c r="L31" s="7">
        <f t="shared" si="6"/>
        <v>6</v>
      </c>
      <c r="M31" s="6">
        <f t="shared" si="7"/>
        <v>1</v>
      </c>
      <c r="N31" s="6">
        <f t="shared" si="8"/>
        <v>9.9115706698784025E-3</v>
      </c>
    </row>
    <row r="32" spans="1:14" x14ac:dyDescent="0.25">
      <c r="A32" s="7">
        <v>20</v>
      </c>
      <c r="B32" s="7" t="s">
        <v>155</v>
      </c>
      <c r="C32" s="9">
        <v>53.488202603457296</v>
      </c>
      <c r="D32" s="9">
        <v>84.207158931754705</v>
      </c>
      <c r="E32" s="9">
        <f t="shared" si="0"/>
        <v>-0.36480219399390307</v>
      </c>
      <c r="F32" s="9">
        <f t="shared" si="1"/>
        <v>0.36480219399390307</v>
      </c>
      <c r="G32" s="7">
        <f t="shared" si="2"/>
        <v>30</v>
      </c>
      <c r="H32" s="9">
        <v>69.510565471919904</v>
      </c>
      <c r="I32" s="9">
        <f t="shared" si="3"/>
        <v>0.19637507594315243</v>
      </c>
      <c r="J32" s="7">
        <f t="shared" si="4"/>
        <v>17</v>
      </c>
      <c r="K32" s="9">
        <f t="shared" si="5"/>
        <v>7.1638058549781336E-2</v>
      </c>
      <c r="L32" s="7">
        <f t="shared" si="6"/>
        <v>30</v>
      </c>
      <c r="M32" s="6">
        <f t="shared" si="7"/>
        <v>-1</v>
      </c>
      <c r="N32" s="6">
        <f t="shared" si="8"/>
        <v>-7.1638058549781336E-2</v>
      </c>
    </row>
    <row r="33" spans="1:14" x14ac:dyDescent="0.25">
      <c r="A33" s="7">
        <v>23</v>
      </c>
      <c r="B33" s="7" t="s">
        <v>156</v>
      </c>
      <c r="C33" s="9">
        <v>57.943423485647301</v>
      </c>
      <c r="D33" s="9">
        <v>62.512248513892104</v>
      </c>
      <c r="E33" s="9">
        <f t="shared" si="0"/>
        <v>-7.3086877161832889E-2</v>
      </c>
      <c r="F33" s="9">
        <f t="shared" si="1"/>
        <v>7.3086877161832889E-2</v>
      </c>
      <c r="G33" s="7">
        <f t="shared" si="2"/>
        <v>9</v>
      </c>
      <c r="H33" s="9">
        <v>60.401585109592006</v>
      </c>
      <c r="I33" s="9">
        <f t="shared" si="3"/>
        <v>0.17064119364378549</v>
      </c>
      <c r="J33" s="7">
        <f t="shared" si="4"/>
        <v>21</v>
      </c>
      <c r="K33" s="9">
        <f t="shared" si="5"/>
        <v>1.247163195859189E-2</v>
      </c>
      <c r="L33" s="7">
        <f t="shared" si="6"/>
        <v>7</v>
      </c>
      <c r="M33" s="6">
        <f t="shared" si="7"/>
        <v>-1</v>
      </c>
      <c r="N33" s="6">
        <f t="shared" si="8"/>
        <v>-1.247163195859189E-2</v>
      </c>
    </row>
    <row r="34" spans="1:14" x14ac:dyDescent="0.25">
      <c r="A34" s="7">
        <v>25</v>
      </c>
      <c r="B34" s="7" t="s">
        <v>157</v>
      </c>
      <c r="C34" s="9">
        <v>38.766502485464599</v>
      </c>
      <c r="D34" s="9">
        <v>54.070831117953396</v>
      </c>
      <c r="E34" s="9">
        <f t="shared" si="0"/>
        <v>-0.2830422302757471</v>
      </c>
      <c r="F34" s="9">
        <f t="shared" si="1"/>
        <v>0.2830422302757471</v>
      </c>
      <c r="G34" s="7">
        <f t="shared" si="2"/>
        <v>25</v>
      </c>
      <c r="H34" s="9">
        <v>46.7338586047481</v>
      </c>
      <c r="I34" s="9">
        <f t="shared" si="3"/>
        <v>0.13202834663071938</v>
      </c>
      <c r="J34" s="7">
        <f t="shared" si="4"/>
        <v>27</v>
      </c>
      <c r="K34" s="9">
        <f t="shared" si="5"/>
        <v>3.7369597689978232E-2</v>
      </c>
      <c r="L34" s="7">
        <f t="shared" si="6"/>
        <v>19</v>
      </c>
      <c r="M34" s="6">
        <f t="shared" si="7"/>
        <v>-1</v>
      </c>
      <c r="N34" s="6">
        <f t="shared" si="8"/>
        <v>-3.7369597689978232E-2</v>
      </c>
    </row>
    <row r="35" spans="1:14" x14ac:dyDescent="0.25">
      <c r="A35" s="7">
        <v>27</v>
      </c>
      <c r="B35" s="7" t="s">
        <v>158</v>
      </c>
      <c r="C35" s="9">
        <v>120.920106848469</v>
      </c>
      <c r="D35" s="9">
        <v>127.97410591904202</v>
      </c>
      <c r="E35" s="9">
        <f t="shared" si="0"/>
        <v>-5.5120518482351888E-2</v>
      </c>
      <c r="F35" s="9">
        <f t="shared" si="1"/>
        <v>5.5120518482351888E-2</v>
      </c>
      <c r="G35" s="7">
        <f t="shared" si="2"/>
        <v>7</v>
      </c>
      <c r="H35" s="9">
        <v>124.69151245721501</v>
      </c>
      <c r="I35" s="9">
        <f t="shared" si="3"/>
        <v>0.35226738643269756</v>
      </c>
      <c r="J35" s="7">
        <f t="shared" si="4"/>
        <v>5</v>
      </c>
      <c r="K35" s="9">
        <f t="shared" si="5"/>
        <v>1.9417160984593302E-2</v>
      </c>
      <c r="L35" s="7">
        <f t="shared" si="6"/>
        <v>10</v>
      </c>
      <c r="M35" s="6">
        <f t="shared" si="7"/>
        <v>-1</v>
      </c>
      <c r="N35" s="6">
        <f t="shared" si="8"/>
        <v>-1.9417160984593302E-2</v>
      </c>
    </row>
    <row r="36" spans="1:14" x14ac:dyDescent="0.25">
      <c r="A36" s="7">
        <v>41</v>
      </c>
      <c r="B36" s="7" t="s">
        <v>159</v>
      </c>
      <c r="C36" s="9">
        <v>51.550601470198096</v>
      </c>
      <c r="D36" s="9">
        <v>66.873986119593596</v>
      </c>
      <c r="E36" s="9">
        <f t="shared" si="0"/>
        <v>-0.22913819765419755</v>
      </c>
      <c r="F36" s="9">
        <f t="shared" si="1"/>
        <v>0.22913819765419755</v>
      </c>
      <c r="G36" s="7">
        <f t="shared" si="2"/>
        <v>21</v>
      </c>
      <c r="H36" s="9">
        <v>59.447471824941104</v>
      </c>
      <c r="I36" s="9">
        <f t="shared" si="3"/>
        <v>0.16794571753220963</v>
      </c>
      <c r="J36" s="7">
        <f t="shared" si="4"/>
        <v>22</v>
      </c>
      <c r="K36" s="9">
        <f t="shared" si="5"/>
        <v>3.8482779019071482E-2</v>
      </c>
      <c r="L36" s="7">
        <f t="shared" si="6"/>
        <v>20</v>
      </c>
      <c r="M36" s="6">
        <f t="shared" si="7"/>
        <v>-1</v>
      </c>
      <c r="N36" s="6">
        <f t="shared" si="8"/>
        <v>-3.8482779019071482E-2</v>
      </c>
    </row>
    <row r="37" spans="1:14" x14ac:dyDescent="0.25">
      <c r="A37" s="7">
        <v>44</v>
      </c>
      <c r="B37" s="7" t="s">
        <v>160</v>
      </c>
      <c r="C37" s="9">
        <v>115.05435279475699</v>
      </c>
      <c r="D37" s="9">
        <v>114.17295444402501</v>
      </c>
      <c r="E37" s="9">
        <f t="shared" si="0"/>
        <v>7.7198523505328347E-3</v>
      </c>
      <c r="F37" s="9">
        <f t="shared" si="1"/>
        <v>7.7198523505328347E-3</v>
      </c>
      <c r="G37" s="7">
        <f t="shared" si="2"/>
        <v>2</v>
      </c>
      <c r="H37" s="9">
        <v>114.61062788967199</v>
      </c>
      <c r="I37" s="9">
        <f t="shared" si="3"/>
        <v>0.32378776669308945</v>
      </c>
      <c r="J37" s="7">
        <f t="shared" si="4"/>
        <v>6</v>
      </c>
      <c r="K37" s="9">
        <f t="shared" si="5"/>
        <v>2.4995937517794235E-3</v>
      </c>
      <c r="L37" s="7">
        <f t="shared" si="6"/>
        <v>2</v>
      </c>
      <c r="M37" s="6">
        <f t="shared" si="7"/>
        <v>1</v>
      </c>
      <c r="N37" s="6">
        <f t="shared" si="8"/>
        <v>2.4995937517794235E-3</v>
      </c>
    </row>
    <row r="38" spans="1:14" x14ac:dyDescent="0.25">
      <c r="A38" s="7">
        <v>47</v>
      </c>
      <c r="B38" s="7" t="s">
        <v>161</v>
      </c>
      <c r="C38" s="9">
        <v>86.161778419299793</v>
      </c>
      <c r="D38" s="9">
        <v>82.9887228479204</v>
      </c>
      <c r="E38" s="9">
        <f t="shared" si="0"/>
        <v>3.8234780130236769E-2</v>
      </c>
      <c r="F38" s="9">
        <f t="shared" si="1"/>
        <v>3.8234780130236769E-2</v>
      </c>
      <c r="G38" s="7">
        <f t="shared" si="2"/>
        <v>5</v>
      </c>
      <c r="H38" s="9">
        <v>84.478562350749499</v>
      </c>
      <c r="I38" s="9">
        <f t="shared" si="3"/>
        <v>0.23866133133240591</v>
      </c>
      <c r="J38" s="7">
        <f t="shared" si="4"/>
        <v>11</v>
      </c>
      <c r="K38" s="9">
        <f t="shared" si="5"/>
        <v>9.1251635290841276E-3</v>
      </c>
      <c r="L38" s="7">
        <f t="shared" si="6"/>
        <v>5</v>
      </c>
      <c r="M38" s="6">
        <f t="shared" si="7"/>
        <v>1</v>
      </c>
      <c r="N38" s="6">
        <f t="shared" si="8"/>
        <v>9.1251635290841276E-3</v>
      </c>
    </row>
    <row r="39" spans="1:14" x14ac:dyDescent="0.25">
      <c r="A39" s="7">
        <v>50</v>
      </c>
      <c r="B39" s="7" t="s">
        <v>162</v>
      </c>
      <c r="C39" s="9">
        <v>43.595393249690801</v>
      </c>
      <c r="D39" s="9">
        <v>35.471052116282401</v>
      </c>
      <c r="E39" s="9">
        <f t="shared" si="0"/>
        <v>0.22904144784809063</v>
      </c>
      <c r="F39" s="9">
        <f t="shared" si="1"/>
        <v>0.22904144784809063</v>
      </c>
      <c r="G39" s="7">
        <f t="shared" si="2"/>
        <v>20</v>
      </c>
      <c r="H39" s="9">
        <v>39.260480117938698</v>
      </c>
      <c r="I39" s="9">
        <f t="shared" si="3"/>
        <v>0.1109152214829751</v>
      </c>
      <c r="J39" s="7">
        <f t="shared" si="4"/>
        <v>30</v>
      </c>
      <c r="K39" s="9">
        <f t="shared" si="5"/>
        <v>2.5404182916852262E-2</v>
      </c>
      <c r="L39" s="7">
        <f t="shared" si="6"/>
        <v>13</v>
      </c>
      <c r="M39" s="6">
        <f t="shared" si="7"/>
        <v>1</v>
      </c>
      <c r="N39" s="6">
        <f t="shared" si="8"/>
        <v>2.5404182916852262E-2</v>
      </c>
    </row>
    <row r="40" spans="1:14" x14ac:dyDescent="0.25">
      <c r="A40" s="7">
        <v>52</v>
      </c>
      <c r="B40" s="7" t="s">
        <v>163</v>
      </c>
      <c r="C40" s="9">
        <v>53.3083678828323</v>
      </c>
      <c r="D40" s="9">
        <v>67.576768933711804</v>
      </c>
      <c r="E40" s="9">
        <f t="shared" si="0"/>
        <v>-0.21114358197379682</v>
      </c>
      <c r="F40" s="9">
        <f t="shared" si="1"/>
        <v>0.21114358197379682</v>
      </c>
      <c r="G40" s="7">
        <f t="shared" si="2"/>
        <v>18</v>
      </c>
      <c r="H40" s="9">
        <v>60.920573054442293</v>
      </c>
      <c r="I40" s="9">
        <f t="shared" si="3"/>
        <v>0.17210739229130947</v>
      </c>
      <c r="J40" s="7">
        <f t="shared" si="4"/>
        <v>20</v>
      </c>
      <c r="K40" s="9">
        <f t="shared" si="5"/>
        <v>3.6339371292556509E-2</v>
      </c>
      <c r="L40" s="7">
        <f t="shared" si="6"/>
        <v>18</v>
      </c>
      <c r="M40" s="6">
        <f t="shared" si="7"/>
        <v>-1</v>
      </c>
      <c r="N40" s="6">
        <f t="shared" si="8"/>
        <v>-3.6339371292556509E-2</v>
      </c>
    </row>
    <row r="41" spans="1:14" x14ac:dyDescent="0.25">
      <c r="A41" s="7">
        <v>54</v>
      </c>
      <c r="B41" s="7" t="s">
        <v>164</v>
      </c>
      <c r="C41" s="9">
        <v>63.7449049216047</v>
      </c>
      <c r="D41" s="9">
        <v>77.087925529921591</v>
      </c>
      <c r="E41" s="9">
        <f t="shared" si="0"/>
        <v>-0.17308833408855726</v>
      </c>
      <c r="F41" s="9">
        <f t="shared" si="1"/>
        <v>0.17308833408855726</v>
      </c>
      <c r="G41" s="7">
        <f t="shared" si="2"/>
        <v>14</v>
      </c>
      <c r="H41" s="9">
        <v>70.934060590194903</v>
      </c>
      <c r="I41" s="9">
        <f t="shared" si="3"/>
        <v>0.20039660792261654</v>
      </c>
      <c r="J41" s="7">
        <f t="shared" si="4"/>
        <v>16</v>
      </c>
      <c r="K41" s="9">
        <f t="shared" si="5"/>
        <v>3.4686315022323472E-2</v>
      </c>
      <c r="L41" s="7">
        <f t="shared" si="6"/>
        <v>17</v>
      </c>
      <c r="M41" s="6">
        <f t="shared" si="7"/>
        <v>-1</v>
      </c>
      <c r="N41" s="6">
        <f t="shared" si="8"/>
        <v>-3.4686315022323472E-2</v>
      </c>
    </row>
    <row r="42" spans="1:14" x14ac:dyDescent="0.25">
      <c r="A42" s="7">
        <v>63</v>
      </c>
      <c r="B42" s="7" t="s">
        <v>165</v>
      </c>
      <c r="C42" s="9">
        <v>27.923406135648399</v>
      </c>
      <c r="D42" s="9">
        <v>38.231803528118299</v>
      </c>
      <c r="E42" s="9">
        <f t="shared" si="0"/>
        <v>-0.26962885454483976</v>
      </c>
      <c r="F42" s="9">
        <f t="shared" si="1"/>
        <v>0.26962885454483976</v>
      </c>
      <c r="G42" s="7">
        <f t="shared" si="2"/>
        <v>23</v>
      </c>
      <c r="H42" s="9">
        <v>33.286692513145297</v>
      </c>
      <c r="I42" s="9">
        <f t="shared" si="3"/>
        <v>9.403860730791902E-2</v>
      </c>
      <c r="J42" s="7">
        <f t="shared" si="4"/>
        <v>32</v>
      </c>
      <c r="K42" s="9">
        <f t="shared" si="5"/>
        <v>2.5355521971426202E-2</v>
      </c>
      <c r="L42" s="7">
        <f t="shared" si="6"/>
        <v>12</v>
      </c>
      <c r="M42" s="6">
        <f t="shared" si="7"/>
        <v>-1</v>
      </c>
      <c r="N42" s="6">
        <f t="shared" si="8"/>
        <v>-2.5355521971426202E-2</v>
      </c>
    </row>
    <row r="43" spans="1:14" x14ac:dyDescent="0.25">
      <c r="A43" s="7">
        <v>66</v>
      </c>
      <c r="B43" s="7" t="s">
        <v>166</v>
      </c>
      <c r="C43" s="9">
        <v>74.637314681328604</v>
      </c>
      <c r="D43" s="9">
        <v>86.721563846277903</v>
      </c>
      <c r="E43" s="9">
        <f t="shared" si="0"/>
        <v>-0.13934537880762576</v>
      </c>
      <c r="F43" s="9">
        <f t="shared" si="1"/>
        <v>0.13934537880762576</v>
      </c>
      <c r="G43" s="7">
        <f t="shared" si="2"/>
        <v>13</v>
      </c>
      <c r="H43" s="9">
        <v>81.0214471324215</v>
      </c>
      <c r="I43" s="9">
        <f t="shared" si="3"/>
        <v>0.2288945964636234</v>
      </c>
      <c r="J43" s="7">
        <f t="shared" si="4"/>
        <v>13</v>
      </c>
      <c r="K43" s="9">
        <f t="shared" si="5"/>
        <v>3.1895404251242238E-2</v>
      </c>
      <c r="L43" s="7">
        <f t="shared" si="6"/>
        <v>16</v>
      </c>
      <c r="M43" s="6">
        <f t="shared" si="7"/>
        <v>-1</v>
      </c>
      <c r="N43" s="6">
        <f t="shared" si="8"/>
        <v>-3.1895404251242238E-2</v>
      </c>
    </row>
    <row r="44" spans="1:14" x14ac:dyDescent="0.25">
      <c r="A44" s="7">
        <v>68</v>
      </c>
      <c r="B44" s="7" t="s">
        <v>167</v>
      </c>
      <c r="C44" s="9">
        <v>49.874572769937998</v>
      </c>
      <c r="D44" s="9">
        <v>70.338438486740699</v>
      </c>
      <c r="E44" s="9">
        <f t="shared" si="0"/>
        <v>-0.29093431922945356</v>
      </c>
      <c r="F44" s="9">
        <f t="shared" si="1"/>
        <v>0.29093431922945356</v>
      </c>
      <c r="G44" s="7">
        <f t="shared" si="2"/>
        <v>27</v>
      </c>
      <c r="H44" s="9">
        <v>60.941000509305603</v>
      </c>
      <c r="I44" s="9">
        <f t="shared" si="3"/>
        <v>0.17216510212251102</v>
      </c>
      <c r="J44" s="7">
        <f t="shared" si="4"/>
        <v>19</v>
      </c>
      <c r="K44" s="9">
        <f t="shared" si="5"/>
        <v>5.0088736781082097E-2</v>
      </c>
      <c r="L44" s="7">
        <f t="shared" si="6"/>
        <v>27</v>
      </c>
      <c r="M44" s="6">
        <f t="shared" si="7"/>
        <v>-1</v>
      </c>
      <c r="N44" s="6">
        <f t="shared" si="8"/>
        <v>-5.0088736781082097E-2</v>
      </c>
    </row>
    <row r="45" spans="1:14" x14ac:dyDescent="0.25">
      <c r="A45" s="7">
        <v>70</v>
      </c>
      <c r="B45" s="7" t="s">
        <v>168</v>
      </c>
      <c r="C45" s="9">
        <v>57.273524503558797</v>
      </c>
      <c r="D45" s="9">
        <v>64.946045825633604</v>
      </c>
      <c r="E45" s="9">
        <f t="shared" si="0"/>
        <v>-0.11813685074336788</v>
      </c>
      <c r="F45" s="9">
        <f t="shared" si="1"/>
        <v>0.11813685074336788</v>
      </c>
      <c r="G45" s="7">
        <f t="shared" si="2"/>
        <v>11</v>
      </c>
      <c r="H45" s="9">
        <v>61.255688217098204</v>
      </c>
      <c r="I45" s="9">
        <f t="shared" si="3"/>
        <v>0.17305412988536403</v>
      </c>
      <c r="J45" s="7">
        <f t="shared" si="4"/>
        <v>18</v>
      </c>
      <c r="K45" s="9">
        <f t="shared" si="5"/>
        <v>2.0444069912790651E-2</v>
      </c>
      <c r="L45" s="7">
        <f t="shared" si="6"/>
        <v>11</v>
      </c>
      <c r="M45" s="6">
        <f t="shared" si="7"/>
        <v>-1</v>
      </c>
      <c r="N45" s="6">
        <f t="shared" si="8"/>
        <v>-2.0444069912790651E-2</v>
      </c>
    </row>
    <row r="46" spans="1:14" x14ac:dyDescent="0.25">
      <c r="A46" s="7">
        <v>73</v>
      </c>
      <c r="B46" s="7" t="s">
        <v>169</v>
      </c>
      <c r="C46" s="9">
        <v>50.253414239514797</v>
      </c>
      <c r="D46" s="9">
        <v>62.538799361582008</v>
      </c>
      <c r="E46" s="9">
        <f t="shared" si="0"/>
        <v>-0.19644421139325874</v>
      </c>
      <c r="F46" s="9">
        <f t="shared" si="1"/>
        <v>0.19644421139325874</v>
      </c>
      <c r="G46" s="7">
        <f t="shared" si="2"/>
        <v>17</v>
      </c>
      <c r="H46" s="9">
        <v>56.919628887394104</v>
      </c>
      <c r="I46" s="9">
        <f t="shared" si="3"/>
        <v>0.16080428017714041</v>
      </c>
      <c r="J46" s="7">
        <f t="shared" si="4"/>
        <v>23</v>
      </c>
      <c r="K46" s="9">
        <f t="shared" si="5"/>
        <v>3.1589070008058974E-2</v>
      </c>
      <c r="L46" s="7">
        <f t="shared" si="6"/>
        <v>15</v>
      </c>
      <c r="M46" s="6">
        <f t="shared" si="7"/>
        <v>-1</v>
      </c>
      <c r="N46" s="6">
        <f t="shared" si="8"/>
        <v>-3.1589070008058974E-2</v>
      </c>
    </row>
    <row r="47" spans="1:14" x14ac:dyDescent="0.25">
      <c r="A47" s="7">
        <v>76</v>
      </c>
      <c r="B47" s="7" t="s">
        <v>170</v>
      </c>
      <c r="C47" s="9">
        <v>84.0330807332669</v>
      </c>
      <c r="D47" s="9">
        <v>85.727594346439105</v>
      </c>
      <c r="E47" s="9">
        <f t="shared" si="0"/>
        <v>-1.9766256432256817E-2</v>
      </c>
      <c r="F47" s="9">
        <f t="shared" si="1"/>
        <v>1.9766256432256817E-2</v>
      </c>
      <c r="G47" s="7">
        <f t="shared" si="2"/>
        <v>3</v>
      </c>
      <c r="H47" s="9">
        <v>84.887529862935793</v>
      </c>
      <c r="I47" s="9">
        <f t="shared" si="3"/>
        <v>0.23981671002510707</v>
      </c>
      <c r="J47" s="7">
        <f t="shared" si="4"/>
        <v>10</v>
      </c>
      <c r="K47" s="9">
        <f t="shared" si="5"/>
        <v>4.7402785870964406E-3</v>
      </c>
      <c r="L47" s="7">
        <f t="shared" si="6"/>
        <v>3</v>
      </c>
      <c r="M47" s="6">
        <f t="shared" si="7"/>
        <v>-1</v>
      </c>
      <c r="N47" s="6">
        <f t="shared" si="8"/>
        <v>-4.7402785870964406E-3</v>
      </c>
    </row>
    <row r="48" spans="1:14" x14ac:dyDescent="0.25">
      <c r="A48" s="7">
        <v>81</v>
      </c>
      <c r="B48" s="7" t="s">
        <v>171</v>
      </c>
      <c r="C48" s="9">
        <v>59.140803880852999</v>
      </c>
      <c r="D48" s="9">
        <v>45.940232798158299</v>
      </c>
      <c r="E48" s="9">
        <f t="shared" si="0"/>
        <v>0.28734227666395062</v>
      </c>
      <c r="F48" s="9">
        <f t="shared" si="1"/>
        <v>0.28734227666395062</v>
      </c>
      <c r="G48" s="7">
        <f t="shared" si="2"/>
        <v>26</v>
      </c>
      <c r="H48" s="9">
        <v>51.982374677536498</v>
      </c>
      <c r="I48" s="9">
        <f t="shared" si="3"/>
        <v>0.14685598808903896</v>
      </c>
      <c r="J48" s="7">
        <f t="shared" si="4"/>
        <v>25</v>
      </c>
      <c r="K48" s="9">
        <f t="shared" si="5"/>
        <v>4.2197933959238473E-2</v>
      </c>
      <c r="L48" s="7">
        <f t="shared" si="6"/>
        <v>24</v>
      </c>
      <c r="M48" s="6">
        <f t="shared" si="7"/>
        <v>1</v>
      </c>
      <c r="N48" s="6">
        <f t="shared" si="8"/>
        <v>4.2197933959238473E-2</v>
      </c>
    </row>
    <row r="49" spans="1:25" x14ac:dyDescent="0.25">
      <c r="A49" s="7">
        <v>85</v>
      </c>
      <c r="B49" s="7" t="s">
        <v>172</v>
      </c>
      <c r="C49" s="9">
        <v>33.978728961770898</v>
      </c>
      <c r="D49" s="9">
        <v>55.335765806584597</v>
      </c>
      <c r="E49" s="9">
        <f t="shared" si="0"/>
        <v>-0.38595357872994956</v>
      </c>
      <c r="F49" s="9">
        <f t="shared" si="1"/>
        <v>0.38595357872994956</v>
      </c>
      <c r="G49" s="7">
        <f t="shared" si="2"/>
        <v>31</v>
      </c>
      <c r="H49" s="9">
        <v>44.9955104379871</v>
      </c>
      <c r="I49" s="9">
        <f t="shared" si="3"/>
        <v>0.12711731978256011</v>
      </c>
      <c r="J49" s="7">
        <f t="shared" si="4"/>
        <v>28</v>
      </c>
      <c r="K49" s="9">
        <f t="shared" si="5"/>
        <v>4.906138448863849E-2</v>
      </c>
      <c r="L49" s="7">
        <f t="shared" si="6"/>
        <v>26</v>
      </c>
      <c r="M49" s="6">
        <f t="shared" si="7"/>
        <v>-1</v>
      </c>
      <c r="N49" s="6">
        <f t="shared" si="8"/>
        <v>-4.906138448863849E-2</v>
      </c>
    </row>
    <row r="50" spans="1:25" x14ac:dyDescent="0.25">
      <c r="A50" s="7">
        <v>86</v>
      </c>
      <c r="B50" s="7" t="s">
        <v>173</v>
      </c>
      <c r="C50" s="9">
        <v>86.579616901928006</v>
      </c>
      <c r="D50" s="9">
        <v>67.704278513511795</v>
      </c>
      <c r="E50" s="9">
        <f t="shared" si="0"/>
        <v>0.27879092433795366</v>
      </c>
      <c r="F50" s="9">
        <f t="shared" si="1"/>
        <v>0.27879092433795366</v>
      </c>
      <c r="G50" s="7">
        <f t="shared" si="2"/>
        <v>24</v>
      </c>
      <c r="H50" s="9">
        <v>76.724156595613394</v>
      </c>
      <c r="I50" s="9">
        <f t="shared" si="3"/>
        <v>0.21675427290581287</v>
      </c>
      <c r="J50" s="7">
        <f t="shared" si="4"/>
        <v>14</v>
      </c>
      <c r="K50" s="9">
        <f t="shared" si="5"/>
        <v>6.0429124097612634E-2</v>
      </c>
      <c r="L50" s="7">
        <f t="shared" si="6"/>
        <v>28</v>
      </c>
      <c r="M50" s="6">
        <f t="shared" si="7"/>
        <v>1</v>
      </c>
      <c r="N50" s="6">
        <f t="shared" si="8"/>
        <v>6.0429124097612634E-2</v>
      </c>
    </row>
    <row r="51" spans="1:25" x14ac:dyDescent="0.25">
      <c r="A51" s="7">
        <v>88</v>
      </c>
      <c r="B51" s="7" t="s">
        <v>116</v>
      </c>
      <c r="C51" s="9">
        <v>62.515935328357003</v>
      </c>
      <c r="D51" s="9">
        <v>47.675026138094402</v>
      </c>
      <c r="E51" s="9">
        <f t="shared" si="0"/>
        <v>0.31129315267231861</v>
      </c>
      <c r="F51" s="9">
        <f t="shared" si="1"/>
        <v>0.31129315267231861</v>
      </c>
      <c r="G51" s="7">
        <f t="shared" si="2"/>
        <v>28</v>
      </c>
      <c r="H51" s="9">
        <v>54.567821993349199</v>
      </c>
      <c r="I51" s="9">
        <f t="shared" si="3"/>
        <v>0.15416016421741244</v>
      </c>
      <c r="J51" s="7">
        <f t="shared" si="4"/>
        <v>24</v>
      </c>
      <c r="K51" s="9">
        <f t="shared" si="5"/>
        <v>4.7989003535720678E-2</v>
      </c>
      <c r="L51" s="7">
        <f t="shared" si="6"/>
        <v>25</v>
      </c>
      <c r="M51" s="6">
        <f t="shared" si="7"/>
        <v>1</v>
      </c>
      <c r="N51" s="6">
        <f t="shared" si="8"/>
        <v>4.7989003535720678E-2</v>
      </c>
    </row>
    <row r="52" spans="1:25" x14ac:dyDescent="0.25">
      <c r="A52" s="7">
        <v>91</v>
      </c>
      <c r="B52" s="7" t="s">
        <v>174</v>
      </c>
      <c r="C52" s="9">
        <v>127.07956607004201</v>
      </c>
      <c r="D52" s="9">
        <v>133.82169009642101</v>
      </c>
      <c r="E52" s="23">
        <f t="shared" si="0"/>
        <v>-5.0381399469108315E-2</v>
      </c>
      <c r="F52" s="9">
        <f t="shared" si="1"/>
        <v>5.0381399469108315E-2</v>
      </c>
      <c r="G52" s="7">
        <f t="shared" si="2"/>
        <v>6</v>
      </c>
      <c r="H52" s="9">
        <v>130.49968433896899</v>
      </c>
      <c r="I52" s="9">
        <f t="shared" si="3"/>
        <v>0.36867611777629566</v>
      </c>
      <c r="J52" s="7">
        <f t="shared" si="4"/>
        <v>4</v>
      </c>
      <c r="K52" s="9">
        <f t="shared" si="5"/>
        <v>1.8574418764407578E-2</v>
      </c>
      <c r="L52" s="7">
        <f t="shared" si="6"/>
        <v>9</v>
      </c>
      <c r="M52" s="6">
        <f t="shared" si="7"/>
        <v>-1</v>
      </c>
      <c r="N52" s="6">
        <f t="shared" si="8"/>
        <v>-1.8574418764407578E-2</v>
      </c>
    </row>
    <row r="53" spans="1:25" x14ac:dyDescent="0.25">
      <c r="A53" s="7">
        <v>94</v>
      </c>
      <c r="B53" s="7" t="s">
        <v>175</v>
      </c>
      <c r="C53" s="9">
        <v>119.831709538186</v>
      </c>
      <c r="D53" s="9">
        <v>148.56350066961198</v>
      </c>
      <c r="E53" s="9">
        <f t="shared" si="0"/>
        <v>-0.19339737554597716</v>
      </c>
      <c r="F53" s="9">
        <f t="shared" si="1"/>
        <v>0.19339737554597716</v>
      </c>
      <c r="G53" s="7">
        <f t="shared" si="2"/>
        <v>16</v>
      </c>
      <c r="H53" s="9">
        <v>135.144712973955</v>
      </c>
      <c r="I53" s="9">
        <f t="shared" si="3"/>
        <v>0.3817988401244829</v>
      </c>
      <c r="J53" s="7">
        <f t="shared" si="4"/>
        <v>3</v>
      </c>
      <c r="K53" s="9">
        <f t="shared" si="5"/>
        <v>7.3838893666573119E-2</v>
      </c>
      <c r="L53" s="7">
        <f t="shared" si="6"/>
        <v>31</v>
      </c>
      <c r="M53" s="6">
        <f t="shared" si="7"/>
        <v>-1</v>
      </c>
      <c r="N53" s="6">
        <f t="shared" si="8"/>
        <v>-7.3838893666573119E-2</v>
      </c>
    </row>
    <row r="54" spans="1:25" x14ac:dyDescent="0.25">
      <c r="A54" s="7">
        <v>95</v>
      </c>
      <c r="B54" s="7" t="s">
        <v>176</v>
      </c>
      <c r="C54" s="9">
        <v>74.414388918388795</v>
      </c>
      <c r="D54" s="9">
        <v>99.844711691424294</v>
      </c>
      <c r="E54" s="9">
        <f t="shared" si="0"/>
        <v>-0.25469874510358992</v>
      </c>
      <c r="F54" s="9">
        <f t="shared" si="1"/>
        <v>0.25469874510358992</v>
      </c>
      <c r="G54" s="7">
        <f t="shared" si="2"/>
        <v>22</v>
      </c>
      <c r="H54" s="9">
        <v>87.734070266464499</v>
      </c>
      <c r="I54" s="9">
        <f t="shared" si="3"/>
        <v>0.24785850315573577</v>
      </c>
      <c r="J54" s="7">
        <f t="shared" si="4"/>
        <v>9</v>
      </c>
      <c r="K54" s="9">
        <f t="shared" si="5"/>
        <v>6.3129249717020081E-2</v>
      </c>
      <c r="L54" s="7">
        <f t="shared" si="6"/>
        <v>29</v>
      </c>
      <c r="M54" s="6">
        <f t="shared" si="7"/>
        <v>-1</v>
      </c>
      <c r="N54" s="6">
        <f t="shared" si="8"/>
        <v>-6.3129249717020081E-2</v>
      </c>
    </row>
    <row r="55" spans="1:25" x14ac:dyDescent="0.25">
      <c r="A55" s="7">
        <v>97</v>
      </c>
      <c r="B55" s="7" t="s">
        <v>177</v>
      </c>
      <c r="C55" s="9">
        <v>123.16770395615801</v>
      </c>
      <c r="D55" s="9">
        <v>157.70349191705398</v>
      </c>
      <c r="E55" s="9">
        <f t="shared" si="0"/>
        <v>-0.21899190399068957</v>
      </c>
      <c r="F55" s="9">
        <f t="shared" si="1"/>
        <v>0.21899190399068957</v>
      </c>
      <c r="G55" s="7">
        <f t="shared" si="2"/>
        <v>19</v>
      </c>
      <c r="H55" s="9">
        <v>141.05797889727401</v>
      </c>
      <c r="I55" s="9">
        <f t="shared" si="3"/>
        <v>0.39850447382031179</v>
      </c>
      <c r="J55" s="7">
        <f t="shared" si="4"/>
        <v>2</v>
      </c>
      <c r="K55" s="9">
        <f t="shared" si="5"/>
        <v>8.7269253470717983E-2</v>
      </c>
      <c r="L55" s="7">
        <f t="shared" si="6"/>
        <v>33</v>
      </c>
      <c r="M55" s="6">
        <f t="shared" si="7"/>
        <v>-1</v>
      </c>
      <c r="N55" s="6">
        <f t="shared" si="8"/>
        <v>-8.7269253470717983E-2</v>
      </c>
    </row>
    <row r="56" spans="1:25" x14ac:dyDescent="0.25">
      <c r="A56" s="7">
        <v>99</v>
      </c>
      <c r="B56" s="7" t="s">
        <v>178</v>
      </c>
      <c r="C56" s="9">
        <v>354.03315430692498</v>
      </c>
      <c r="D56" s="9">
        <v>353.904749814637</v>
      </c>
      <c r="E56" s="9">
        <f t="shared" si="0"/>
        <v>3.6282217843992809E-4</v>
      </c>
      <c r="F56" s="9">
        <f t="shared" si="1"/>
        <v>3.6282217843992809E-4</v>
      </c>
      <c r="G56" s="7">
        <f t="shared" si="2"/>
        <v>1</v>
      </c>
      <c r="H56" s="9">
        <v>353.96836965217597</v>
      </c>
      <c r="I56" s="9">
        <f t="shared" si="3"/>
        <v>1</v>
      </c>
      <c r="J56" s="7">
        <f t="shared" si="4"/>
        <v>1</v>
      </c>
      <c r="K56" s="9">
        <f t="shared" si="5"/>
        <v>3.6282217843992809E-4</v>
      </c>
      <c r="L56" s="7">
        <f t="shared" si="6"/>
        <v>1</v>
      </c>
      <c r="M56" s="6">
        <f t="shared" si="7"/>
        <v>1</v>
      </c>
      <c r="N56" s="6">
        <f t="shared" si="8"/>
        <v>3.6282217843992809E-4</v>
      </c>
    </row>
    <row r="57" spans="1:25" customFormat="1" ht="13.35" customHeight="1" x14ac:dyDescent="0.25">
      <c r="A57" s="33" t="s">
        <v>122</v>
      </c>
      <c r="B57" s="33"/>
      <c r="C57" s="33"/>
      <c r="D57" s="33"/>
      <c r="E57" s="33"/>
      <c r="F57" s="33"/>
      <c r="G57" s="33"/>
      <c r="H57" s="33"/>
      <c r="I57" s="33"/>
      <c r="J57" s="33"/>
      <c r="K57" s="33"/>
      <c r="L57" s="33"/>
      <c r="M57" s="6"/>
      <c r="N57" s="6"/>
      <c r="O57" s="6"/>
      <c r="P57" s="6"/>
      <c r="Q57" s="6"/>
      <c r="R57" s="6"/>
      <c r="S57" s="6"/>
      <c r="T57" s="6"/>
      <c r="U57" s="6"/>
      <c r="V57" s="6"/>
      <c r="W57" s="6"/>
      <c r="X57" s="6"/>
      <c r="Y57" s="6"/>
    </row>
    <row r="58" spans="1:25" customFormat="1" ht="13.35" customHeight="1" x14ac:dyDescent="0.25">
      <c r="A58" s="34" t="s">
        <v>123</v>
      </c>
      <c r="B58" s="34"/>
      <c r="C58" s="29">
        <f>AVERAGE(C24:C56)</f>
        <v>77.787599002909644</v>
      </c>
      <c r="D58" s="29">
        <f>AVERAGE(D24:D56)</f>
        <v>85.702541067620857</v>
      </c>
      <c r="E58" s="29">
        <f>AVERAGE(E24:E56)</f>
        <v>-7.3757333396405569E-2</v>
      </c>
      <c r="F58" s="29">
        <f>AVERAGE(F24:F56)</f>
        <v>0.19283619163769083</v>
      </c>
      <c r="G58" s="26" t="s">
        <v>124</v>
      </c>
      <c r="H58" s="29">
        <f>AVERAGE(H24:H56)</f>
        <v>81.963966760840592</v>
      </c>
      <c r="I58" s="29">
        <f>AVERAGE(I24:I56)</f>
        <v>0.23155731920731162</v>
      </c>
      <c r="J58" s="26" t="s">
        <v>124</v>
      </c>
      <c r="K58" s="29">
        <f>AVERAGE(K24:K56)</f>
        <v>3.4703856245437384E-2</v>
      </c>
      <c r="L58" s="26" t="s">
        <v>124</v>
      </c>
      <c r="M58" s="6"/>
      <c r="N58" s="6"/>
      <c r="O58" s="6"/>
      <c r="P58" s="6"/>
      <c r="Q58" s="6"/>
      <c r="R58" s="6"/>
      <c r="S58" s="6"/>
      <c r="T58" s="6"/>
      <c r="U58" s="6"/>
      <c r="V58" s="6"/>
      <c r="W58" s="6"/>
      <c r="X58" s="6"/>
      <c r="Y58" s="6"/>
    </row>
    <row r="59" spans="1:25" customFormat="1" ht="13.35" customHeight="1" x14ac:dyDescent="0.25">
      <c r="A59" s="34" t="s">
        <v>125</v>
      </c>
      <c r="B59" s="34"/>
      <c r="C59" s="29">
        <f>_xlfn.STDEV.S(C24:C56)</f>
        <v>57.333161872186757</v>
      </c>
      <c r="D59" s="29">
        <f>_xlfn.STDEV.S(D24:D56)</f>
        <v>58.410129994279337</v>
      </c>
      <c r="E59" s="29">
        <f>_xlfn.STDEV.S(E24:E56)</f>
        <v>0.22098320603212734</v>
      </c>
      <c r="F59" s="29">
        <f>_xlfn.STDEV.S(F24:F56)</f>
        <v>0.12686951221499626</v>
      </c>
      <c r="G59" s="26" t="s">
        <v>124</v>
      </c>
      <c r="H59" s="29">
        <f>_xlfn.STDEV.S(H24:H56)</f>
        <v>57.477209920756621</v>
      </c>
      <c r="I59" s="29">
        <f>_xlfn.STDEV.S(I24:I56)</f>
        <v>0.16237950859065783</v>
      </c>
      <c r="J59" s="26" t="s">
        <v>124</v>
      </c>
      <c r="K59" s="29">
        <f>_xlfn.STDEV.S(K24:K56)</f>
        <v>2.2776387939046655E-2</v>
      </c>
      <c r="L59" s="26" t="s">
        <v>124</v>
      </c>
      <c r="M59" s="6"/>
      <c r="N59" s="6"/>
      <c r="O59" s="6"/>
      <c r="P59" s="6"/>
      <c r="Q59" s="6"/>
      <c r="R59" s="6"/>
      <c r="S59" s="6"/>
      <c r="T59" s="6"/>
      <c r="U59" s="6"/>
      <c r="V59" s="6"/>
      <c r="W59" s="6"/>
      <c r="X59" s="6"/>
      <c r="Y59" s="6"/>
    </row>
    <row r="60" spans="1:25" customFormat="1" ht="13.35" customHeight="1" x14ac:dyDescent="0.25">
      <c r="A60" s="34" t="s">
        <v>126</v>
      </c>
      <c r="B60" s="34"/>
      <c r="C60" s="29">
        <f>_xlfn.VAR.S(C24:C56)</f>
        <v>3287.0914502623691</v>
      </c>
      <c r="D60" s="29">
        <f>_xlfn.VAR.S(D24:D56)</f>
        <v>3411.7432859486107</v>
      </c>
      <c r="E60" s="29">
        <f>_xlfn.VAR.S(E24:E56)</f>
        <v>4.8833577348237643E-2</v>
      </c>
      <c r="F60" s="29">
        <f>_xlfn.VAR.S(F24:F56)</f>
        <v>1.6095873129671083E-2</v>
      </c>
      <c r="G60" s="26" t="s">
        <v>124</v>
      </c>
      <c r="H60" s="29">
        <f>_xlfn.VAR.S(H24:H56)</f>
        <v>3303.6296602747234</v>
      </c>
      <c r="I60" s="29">
        <f>_xlfn.VAR.S(I24:I56)</f>
        <v>2.6367104810143524E-2</v>
      </c>
      <c r="J60" s="26" t="s">
        <v>124</v>
      </c>
      <c r="K60" s="29">
        <f>_xlfn.VAR.S(K24:K56)</f>
        <v>5.1876384754994992E-4</v>
      </c>
      <c r="L60" s="26" t="s">
        <v>124</v>
      </c>
      <c r="M60" s="6"/>
      <c r="N60" s="6"/>
      <c r="O60" s="6"/>
      <c r="P60" s="6"/>
      <c r="Q60" s="6"/>
      <c r="R60" s="6"/>
      <c r="S60" s="6"/>
      <c r="T60" s="6"/>
      <c r="U60" s="6"/>
      <c r="V60" s="6"/>
      <c r="W60" s="6"/>
      <c r="X60" s="6"/>
      <c r="Y60" s="6"/>
    </row>
    <row r="61" spans="1:25" customFormat="1" ht="13.35" customHeight="1" x14ac:dyDescent="0.25">
      <c r="A61" s="34" t="s">
        <v>127</v>
      </c>
      <c r="B61" s="34"/>
      <c r="C61" s="29">
        <f>MAX(C24:C56)</f>
        <v>354.03315430692498</v>
      </c>
      <c r="D61" s="29">
        <f>MAX(D24:D56)</f>
        <v>353.904749814637</v>
      </c>
      <c r="E61" s="29">
        <f>MAX(E24:E56)</f>
        <v>0.47794818756444979</v>
      </c>
      <c r="F61" s="29">
        <f>MAX(F24:F56)</f>
        <v>0.47794818756444979</v>
      </c>
      <c r="G61" s="26" t="s">
        <v>124</v>
      </c>
      <c r="H61" s="29">
        <f>MAX(H24:H56)</f>
        <v>353.96836965217597</v>
      </c>
      <c r="I61" s="29">
        <f>MAX(I24:I56)</f>
        <v>1</v>
      </c>
      <c r="J61" s="26" t="s">
        <v>124</v>
      </c>
      <c r="K61" s="29">
        <f>MAX(K24:K56)</f>
        <v>8.7269253470717983E-2</v>
      </c>
      <c r="L61" s="26" t="s">
        <v>124</v>
      </c>
      <c r="M61" s="6"/>
      <c r="N61" s="6"/>
      <c r="O61" s="6"/>
      <c r="P61" s="6"/>
      <c r="Q61" s="6"/>
      <c r="R61" s="6"/>
      <c r="S61" s="6"/>
      <c r="T61" s="6"/>
      <c r="U61" s="6"/>
      <c r="V61" s="6"/>
      <c r="W61" s="6"/>
      <c r="X61" s="6"/>
      <c r="Y61" s="6"/>
    </row>
    <row r="62" spans="1:25" customFormat="1" ht="13.35" customHeight="1" x14ac:dyDescent="0.25">
      <c r="A62" s="34" t="s">
        <v>128</v>
      </c>
      <c r="B62" s="34"/>
      <c r="C62" s="29">
        <f>MIN(C24:C56)</f>
        <v>27.472242874438798</v>
      </c>
      <c r="D62" s="29">
        <f>MIN(D24:D56)</f>
        <v>23.320592233652299</v>
      </c>
      <c r="E62" s="29">
        <f>MIN(E24:E56)</f>
        <v>-0.38825121434735604</v>
      </c>
      <c r="F62" s="29">
        <f>MIN(F24:F56)</f>
        <v>3.6282217843992809E-4</v>
      </c>
      <c r="G62" s="26" t="s">
        <v>124</v>
      </c>
      <c r="H62" s="29">
        <f>MIN(H24:H56)</f>
        <v>28.6365302968929</v>
      </c>
      <c r="I62" s="29">
        <f>MIN(I24:I56)</f>
        <v>8.0901382021880505E-2</v>
      </c>
      <c r="J62" s="26" t="s">
        <v>124</v>
      </c>
      <c r="K62" s="29">
        <f>MIN(K24:K56)</f>
        <v>3.6282217843992809E-4</v>
      </c>
      <c r="L62" s="26" t="s">
        <v>124</v>
      </c>
      <c r="M62" s="6"/>
      <c r="N62" s="6"/>
      <c r="O62" s="6"/>
      <c r="P62" s="6"/>
      <c r="Q62" s="6"/>
      <c r="R62" s="6"/>
      <c r="S62" s="6"/>
      <c r="T62" s="6"/>
      <c r="U62" s="6"/>
      <c r="V62" s="6"/>
      <c r="W62" s="6"/>
      <c r="X62" s="6"/>
      <c r="Y62" s="6"/>
    </row>
    <row r="63" spans="1:25" ht="18.75" x14ac:dyDescent="0.25">
      <c r="A63" s="31" t="s">
        <v>129</v>
      </c>
      <c r="B63" s="31"/>
      <c r="C63" s="31"/>
      <c r="D63" s="31"/>
      <c r="E63" s="31"/>
      <c r="F63" s="31"/>
      <c r="G63" s="31"/>
      <c r="H63" s="31"/>
      <c r="I63" s="31"/>
      <c r="J63" s="31"/>
      <c r="K63" s="31"/>
      <c r="L63" s="31"/>
    </row>
    <row r="64" spans="1:25" ht="43.7" customHeight="1" x14ac:dyDescent="0.25">
      <c r="A64" s="32"/>
      <c r="B64" s="32"/>
      <c r="C64" s="32"/>
      <c r="D64" s="32"/>
      <c r="E64" s="32"/>
      <c r="F64" s="32"/>
      <c r="G64" s="32"/>
      <c r="H64" s="32"/>
      <c r="I64" s="32"/>
      <c r="J64" s="32"/>
      <c r="K64" s="32"/>
      <c r="L64" s="32"/>
    </row>
  </sheetData>
  <mergeCells count="20">
    <mergeCell ref="B20:L20"/>
    <mergeCell ref="B19:L19"/>
    <mergeCell ref="A63:L63"/>
    <mergeCell ref="A64:L64"/>
    <mergeCell ref="B21:D21"/>
    <mergeCell ref="F21:I21"/>
    <mergeCell ref="K21:L21"/>
    <mergeCell ref="A22:L22"/>
    <mergeCell ref="A57:L57"/>
    <mergeCell ref="A58:B58"/>
    <mergeCell ref="A59:B59"/>
    <mergeCell ref="A60:B60"/>
    <mergeCell ref="A61:B61"/>
    <mergeCell ref="A62:B62"/>
    <mergeCell ref="A14:L14"/>
    <mergeCell ref="B15:F15"/>
    <mergeCell ref="H15:L15"/>
    <mergeCell ref="B18:L18"/>
    <mergeCell ref="B17:L17"/>
    <mergeCell ref="B16:L16"/>
  </mergeCells>
  <conditionalFormatting sqref="G24:G56">
    <cfRule type="colorScale" priority="6">
      <colorScale>
        <cfvo type="min"/>
        <cfvo type="percentile" val="50"/>
        <cfvo type="max"/>
        <color rgb="FF63BE7B"/>
        <color rgb="FFFFEB84"/>
        <color rgb="FFF8696B"/>
      </colorScale>
    </cfRule>
  </conditionalFormatting>
  <conditionalFormatting sqref="G58:G62">
    <cfRule type="colorScale" priority="3">
      <colorScale>
        <cfvo type="min"/>
        <cfvo type="percentile" val="50"/>
        <cfvo type="max"/>
        <color rgb="FF63BE7B"/>
        <color rgb="FFFFEB84"/>
        <color rgb="FFF8696B"/>
      </colorScale>
    </cfRule>
  </conditionalFormatting>
  <conditionalFormatting sqref="J24:J56">
    <cfRule type="colorScale" priority="5">
      <colorScale>
        <cfvo type="min"/>
        <cfvo type="percentile" val="50"/>
        <cfvo type="max"/>
        <color rgb="FF63BE7B"/>
        <color rgb="FFFFEB84"/>
        <color rgb="FFF8696B"/>
      </colorScale>
    </cfRule>
  </conditionalFormatting>
  <conditionalFormatting sqref="J58:J62">
    <cfRule type="colorScale" priority="2">
      <colorScale>
        <cfvo type="min"/>
        <cfvo type="percentile" val="50"/>
        <cfvo type="max"/>
        <color rgb="FF63BE7B"/>
        <color rgb="FFFFEB84"/>
        <color rgb="FFF8696B"/>
      </colorScale>
    </cfRule>
  </conditionalFormatting>
  <conditionalFormatting sqref="L24:L56">
    <cfRule type="colorScale" priority="4">
      <colorScale>
        <cfvo type="min"/>
        <cfvo type="percentile" val="50"/>
        <cfvo type="max"/>
        <color rgb="FF63BE7B"/>
        <color rgb="FFFFEB84"/>
        <color rgb="FFF8696B"/>
      </colorScale>
    </cfRule>
  </conditionalFormatting>
  <conditionalFormatting sqref="L58:L62">
    <cfRule type="colorScale" priority="1">
      <colorScale>
        <cfvo type="min"/>
        <cfvo type="percentile" val="50"/>
        <cfvo type="max"/>
        <color rgb="FF63BE7B"/>
        <color rgb="FFFFEB84"/>
        <color rgb="FFF8696B"/>
      </colorScale>
    </cfRule>
  </conditionalFormatting>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1D0259-E392-42D7-9C27-06B36C80E6C7}">
  <sheetPr>
    <tabColor rgb="FF00B050"/>
  </sheetPr>
  <dimension ref="A14:Y64"/>
  <sheetViews>
    <sheetView zoomScale="80" zoomScaleNormal="80" workbookViewId="0"/>
  </sheetViews>
  <sheetFormatPr baseColWidth="10" defaultColWidth="10.625" defaultRowHeight="15" x14ac:dyDescent="0.25"/>
  <cols>
    <col min="1" max="1" width="16.375" style="10" customWidth="1"/>
    <col min="2" max="12" width="13.375" style="10" customWidth="1"/>
    <col min="13" max="16384" width="10.625" style="1"/>
  </cols>
  <sheetData>
    <row r="14" spans="1:12" ht="18.75" x14ac:dyDescent="0.25">
      <c r="A14" s="31" t="s">
        <v>63</v>
      </c>
      <c r="B14" s="31"/>
      <c r="C14" s="31"/>
      <c r="D14" s="31"/>
      <c r="E14" s="31"/>
      <c r="F14" s="31"/>
      <c r="G14" s="31"/>
      <c r="H14" s="31"/>
      <c r="I14" s="31"/>
      <c r="J14" s="31"/>
      <c r="K14" s="31"/>
      <c r="L14" s="31"/>
    </row>
    <row r="15" spans="1:12" s="3" customFormat="1" ht="44.1" customHeight="1" x14ac:dyDescent="0.25">
      <c r="A15" s="2" t="s">
        <v>1</v>
      </c>
      <c r="B15" s="42" t="s">
        <v>64</v>
      </c>
      <c r="C15" s="43"/>
      <c r="D15" s="43"/>
      <c r="E15" s="43"/>
      <c r="F15" s="44"/>
      <c r="G15" s="4" t="s">
        <v>3</v>
      </c>
      <c r="H15" s="38" t="s">
        <v>200</v>
      </c>
      <c r="I15" s="38"/>
      <c r="J15" s="38"/>
      <c r="K15" s="38"/>
      <c r="L15" s="38"/>
    </row>
    <row r="16" spans="1:12" s="3" customFormat="1" ht="44.1" customHeight="1" x14ac:dyDescent="0.25">
      <c r="A16" s="2" t="s">
        <v>5</v>
      </c>
      <c r="B16" s="39" t="s">
        <v>46</v>
      </c>
      <c r="C16" s="39"/>
      <c r="D16" s="39"/>
      <c r="E16" s="39"/>
      <c r="F16" s="39"/>
      <c r="G16" s="39"/>
      <c r="H16" s="39"/>
      <c r="I16" s="39"/>
      <c r="J16" s="39"/>
      <c r="K16" s="39"/>
      <c r="L16" s="39"/>
    </row>
    <row r="17" spans="1:14" s="3" customFormat="1" ht="44.1" customHeight="1" x14ac:dyDescent="0.25">
      <c r="A17" s="2" t="s">
        <v>66</v>
      </c>
      <c r="B17" s="39" t="s">
        <v>208</v>
      </c>
      <c r="C17" s="39"/>
      <c r="D17" s="39"/>
      <c r="E17" s="39"/>
      <c r="F17" s="39"/>
      <c r="G17" s="39"/>
      <c r="H17" s="39"/>
      <c r="I17" s="39"/>
      <c r="J17" s="39"/>
      <c r="K17" s="39"/>
      <c r="L17" s="39"/>
    </row>
    <row r="18" spans="1:14" s="3" customFormat="1" ht="44.1" customHeight="1" x14ac:dyDescent="0.25">
      <c r="A18" s="2" t="s">
        <v>68</v>
      </c>
      <c r="B18" s="39" t="s">
        <v>209</v>
      </c>
      <c r="C18" s="39"/>
      <c r="D18" s="39"/>
      <c r="E18" s="39"/>
      <c r="F18" s="39"/>
      <c r="G18" s="39"/>
      <c r="H18" s="39"/>
      <c r="I18" s="39"/>
      <c r="J18" s="39"/>
      <c r="K18" s="39"/>
      <c r="L18" s="39"/>
    </row>
    <row r="19" spans="1:14" s="3" customFormat="1" ht="44.1" customHeight="1" x14ac:dyDescent="0.25">
      <c r="A19" s="2" t="s">
        <v>70</v>
      </c>
      <c r="B19" s="39"/>
      <c r="C19" s="39"/>
      <c r="D19" s="39"/>
      <c r="E19" s="39"/>
      <c r="F19" s="39"/>
      <c r="G19" s="39"/>
      <c r="H19" s="39"/>
      <c r="I19" s="39"/>
      <c r="J19" s="39"/>
      <c r="K19" s="39"/>
      <c r="L19" s="39"/>
    </row>
    <row r="20" spans="1:14" s="3" customFormat="1" ht="44.1" customHeight="1" x14ac:dyDescent="0.25">
      <c r="A20" s="2" t="s">
        <v>71</v>
      </c>
      <c r="B20" s="39" t="s">
        <v>242</v>
      </c>
      <c r="C20" s="39"/>
      <c r="D20" s="39"/>
      <c r="E20" s="39"/>
      <c r="F20" s="39"/>
      <c r="G20" s="39"/>
      <c r="H20" s="39"/>
      <c r="I20" s="39"/>
      <c r="J20" s="39"/>
      <c r="K20" s="39"/>
      <c r="L20" s="39"/>
    </row>
    <row r="21" spans="1:14" s="3" customFormat="1" ht="43.7" customHeight="1" x14ac:dyDescent="0.25">
      <c r="A21" s="27" t="s">
        <v>72</v>
      </c>
      <c r="B21" s="40" t="s">
        <v>203</v>
      </c>
      <c r="C21" s="40"/>
      <c r="D21" s="40"/>
      <c r="E21" s="28" t="s">
        <v>74</v>
      </c>
      <c r="F21" s="41" t="s">
        <v>210</v>
      </c>
      <c r="G21" s="36"/>
      <c r="H21" s="36"/>
      <c r="I21" s="37"/>
      <c r="J21" s="2" t="s">
        <v>76</v>
      </c>
      <c r="K21" s="39" t="s">
        <v>14</v>
      </c>
      <c r="L21" s="39"/>
    </row>
    <row r="22" spans="1:14" ht="18.75" x14ac:dyDescent="0.25">
      <c r="A22" s="31" t="s">
        <v>77</v>
      </c>
      <c r="B22" s="31"/>
      <c r="C22" s="31"/>
      <c r="D22" s="31"/>
      <c r="E22" s="31"/>
      <c r="F22" s="31"/>
      <c r="G22" s="31"/>
      <c r="H22" s="31"/>
      <c r="I22" s="31"/>
      <c r="J22" s="31"/>
      <c r="K22" s="31"/>
      <c r="L22" s="31"/>
    </row>
    <row r="23" spans="1:14" s="6" customFormat="1" ht="32.25" customHeight="1" x14ac:dyDescent="0.25">
      <c r="A23" s="4" t="s">
        <v>78</v>
      </c>
      <c r="B23" s="5" t="s">
        <v>79</v>
      </c>
      <c r="C23" s="2" t="s">
        <v>80</v>
      </c>
      <c r="D23" s="2" t="s">
        <v>81</v>
      </c>
      <c r="E23" s="2" t="s">
        <v>82</v>
      </c>
      <c r="F23" s="2" t="s">
        <v>83</v>
      </c>
      <c r="G23" s="2" t="s">
        <v>84</v>
      </c>
      <c r="H23" s="2" t="s">
        <v>85</v>
      </c>
      <c r="I23" s="2" t="s">
        <v>86</v>
      </c>
      <c r="J23" s="2" t="s">
        <v>87</v>
      </c>
      <c r="K23" s="2" t="s">
        <v>88</v>
      </c>
      <c r="L23" s="2" t="s">
        <v>89</v>
      </c>
    </row>
    <row r="24" spans="1:14" x14ac:dyDescent="0.25">
      <c r="A24" s="7">
        <v>5</v>
      </c>
      <c r="B24" s="7" t="s">
        <v>147</v>
      </c>
      <c r="C24" s="9">
        <v>0.19969961503603101</v>
      </c>
      <c r="D24" s="9">
        <v>0.22346380366117299</v>
      </c>
      <c r="E24" s="9">
        <f>(C24-D24)/D24</f>
        <v>-0.10634468865111792</v>
      </c>
      <c r="F24" s="9">
        <f>ABS(E24)</f>
        <v>0.10634468865111792</v>
      </c>
      <c r="G24" s="7">
        <f>RANK(F24,$F$24:$F$56,1)</f>
        <v>20</v>
      </c>
      <c r="H24" s="9">
        <v>0.211002487183619</v>
      </c>
      <c r="I24" s="9">
        <f>MIN($H$24:$H$56)/H24</f>
        <v>0.33006567404937631</v>
      </c>
      <c r="J24" s="7">
        <f>RANK(I24,$I$24:$I$56,1)</f>
        <v>27</v>
      </c>
      <c r="K24" s="9">
        <f>I24*F24</f>
        <v>3.5100731341202292E-2</v>
      </c>
      <c r="L24" s="7">
        <f>RANK(K24,$K$24:$K$56,1)</f>
        <v>23</v>
      </c>
      <c r="M24" s="6">
        <f>IF(E24&gt;0,1,-1)</f>
        <v>-1</v>
      </c>
      <c r="N24" s="6">
        <f>K24*M24</f>
        <v>-3.5100731341202292E-2</v>
      </c>
    </row>
    <row r="25" spans="1:14" x14ac:dyDescent="0.25">
      <c r="A25" s="7">
        <v>8</v>
      </c>
      <c r="B25" s="7" t="s">
        <v>148</v>
      </c>
      <c r="C25" s="9">
        <v>0.14251875268719699</v>
      </c>
      <c r="D25" s="9">
        <v>0.12668980749526401</v>
      </c>
      <c r="E25" s="9">
        <f t="shared" ref="E25:E56" si="0">(C25-D25)/D25</f>
        <v>0.12494253093347471</v>
      </c>
      <c r="F25" s="9">
        <f t="shared" ref="F25:F56" si="1">ABS(E25)</f>
        <v>0.12494253093347471</v>
      </c>
      <c r="G25" s="7">
        <f t="shared" ref="G25:G56" si="2">RANK(F25,$F$24:$F$56,1)</f>
        <v>23</v>
      </c>
      <c r="H25" s="9">
        <v>0.13490789303780501</v>
      </c>
      <c r="I25" s="9">
        <f t="shared" ref="I25:I56" si="3">MIN($H$24:$H$56)/H25</f>
        <v>0.5162387210275361</v>
      </c>
      <c r="J25" s="7">
        <f t="shared" ref="J25:J56" si="4">RANK(I25,$I$24:$I$56,1)</f>
        <v>31</v>
      </c>
      <c r="K25" s="9">
        <f t="shared" ref="K25:K56" si="5">I25*F25</f>
        <v>6.4500172371040346E-2</v>
      </c>
      <c r="L25" s="7">
        <f t="shared" ref="L25:L56" si="6">RANK(K25,$K$24:$K$56,1)</f>
        <v>29</v>
      </c>
      <c r="M25" s="6">
        <f t="shared" ref="M25:M56" si="7">IF(E25&gt;0,1,-1)</f>
        <v>1</v>
      </c>
      <c r="N25" s="6">
        <f t="shared" ref="N25:N56" si="8">K25*M25</f>
        <v>6.4500172371040346E-2</v>
      </c>
    </row>
    <row r="26" spans="1:14" x14ac:dyDescent="0.25">
      <c r="A26" s="7">
        <v>11</v>
      </c>
      <c r="B26" s="7" t="s">
        <v>149</v>
      </c>
      <c r="C26" s="9">
        <v>0.133373334978834</v>
      </c>
      <c r="D26" s="9">
        <v>0.108670100956965</v>
      </c>
      <c r="E26" s="9">
        <f t="shared" si="0"/>
        <v>0.2273231901353607</v>
      </c>
      <c r="F26" s="9">
        <f t="shared" si="1"/>
        <v>0.2273231901353607</v>
      </c>
      <c r="G26" s="7">
        <f t="shared" si="2"/>
        <v>31</v>
      </c>
      <c r="H26" s="9">
        <v>0.121714640744782</v>
      </c>
      <c r="I26" s="9">
        <f t="shared" si="3"/>
        <v>0.57219639093698604</v>
      </c>
      <c r="J26" s="7">
        <f t="shared" si="4"/>
        <v>32</v>
      </c>
      <c r="K26" s="9">
        <f t="shared" si="5"/>
        <v>0.13007350897173567</v>
      </c>
      <c r="L26" s="7">
        <f t="shared" si="6"/>
        <v>32</v>
      </c>
      <c r="M26" s="6">
        <f t="shared" si="7"/>
        <v>1</v>
      </c>
      <c r="N26" s="6">
        <f t="shared" si="8"/>
        <v>0.13007350897173567</v>
      </c>
    </row>
    <row r="27" spans="1:14" x14ac:dyDescent="0.25">
      <c r="A27" s="7">
        <v>13</v>
      </c>
      <c r="B27" s="7" t="s">
        <v>150</v>
      </c>
      <c r="C27" s="9">
        <v>0.20952817085029701</v>
      </c>
      <c r="D27" s="9">
        <v>0.21816150251727801</v>
      </c>
      <c r="E27" s="9">
        <f t="shared" si="0"/>
        <v>-3.9573121597369122E-2</v>
      </c>
      <c r="F27" s="9">
        <f t="shared" si="1"/>
        <v>3.9573121597369122E-2</v>
      </c>
      <c r="G27" s="7">
        <f t="shared" si="2"/>
        <v>8</v>
      </c>
      <c r="H27" s="9">
        <v>0.21376374852708399</v>
      </c>
      <c r="I27" s="9">
        <f t="shared" si="3"/>
        <v>0.32580209992683618</v>
      </c>
      <c r="J27" s="7">
        <f t="shared" si="4"/>
        <v>25</v>
      </c>
      <c r="K27" s="9">
        <f t="shared" si="5"/>
        <v>1.2893006117082894E-2</v>
      </c>
      <c r="L27" s="7">
        <f t="shared" si="6"/>
        <v>10</v>
      </c>
      <c r="M27" s="6">
        <f t="shared" si="7"/>
        <v>-1</v>
      </c>
      <c r="N27" s="6">
        <f t="shared" si="8"/>
        <v>-1.2893006117082894E-2</v>
      </c>
    </row>
    <row r="28" spans="1:14" x14ac:dyDescent="0.25">
      <c r="A28" s="7">
        <v>15</v>
      </c>
      <c r="B28" s="7" t="s">
        <v>151</v>
      </c>
      <c r="C28" s="9">
        <v>0.28959091740423798</v>
      </c>
      <c r="D28" s="9">
        <v>0.29659258502109798</v>
      </c>
      <c r="E28" s="9">
        <f t="shared" si="0"/>
        <v>-2.3607021788363106E-2</v>
      </c>
      <c r="F28" s="9">
        <f t="shared" si="1"/>
        <v>2.3607021788363106E-2</v>
      </c>
      <c r="G28" s="7">
        <f t="shared" si="2"/>
        <v>5</v>
      </c>
      <c r="H28" s="9">
        <v>0.29300122483086599</v>
      </c>
      <c r="I28" s="9">
        <f t="shared" si="3"/>
        <v>0.23769415366286697</v>
      </c>
      <c r="J28" s="7">
        <f t="shared" si="4"/>
        <v>11</v>
      </c>
      <c r="K28" s="9">
        <f t="shared" si="5"/>
        <v>5.6112510644858293E-3</v>
      </c>
      <c r="L28" s="7">
        <f t="shared" si="6"/>
        <v>3</v>
      </c>
      <c r="M28" s="6">
        <f t="shared" si="7"/>
        <v>-1</v>
      </c>
      <c r="N28" s="6">
        <f t="shared" si="8"/>
        <v>-5.6112510644858293E-3</v>
      </c>
    </row>
    <row r="29" spans="1:14" x14ac:dyDescent="0.25">
      <c r="A29" s="7">
        <v>17</v>
      </c>
      <c r="B29" s="7" t="s">
        <v>152</v>
      </c>
      <c r="C29" s="9">
        <v>0.25560802685466399</v>
      </c>
      <c r="D29" s="9">
        <v>0.27360568660896001</v>
      </c>
      <c r="E29" s="9">
        <f t="shared" si="0"/>
        <v>-6.5779552966742427E-2</v>
      </c>
      <c r="F29" s="9">
        <f t="shared" si="1"/>
        <v>6.5779552966742427E-2</v>
      </c>
      <c r="G29" s="7">
        <f t="shared" si="2"/>
        <v>12</v>
      </c>
      <c r="H29" s="9">
        <v>0.264193327031845</v>
      </c>
      <c r="I29" s="9">
        <f t="shared" si="3"/>
        <v>0.26361255577799414</v>
      </c>
      <c r="J29" s="7">
        <f t="shared" si="4"/>
        <v>13</v>
      </c>
      <c r="K29" s="9">
        <f t="shared" si="5"/>
        <v>1.7340316075496909E-2</v>
      </c>
      <c r="L29" s="7">
        <f t="shared" si="6"/>
        <v>13</v>
      </c>
      <c r="M29" s="6">
        <f t="shared" si="7"/>
        <v>-1</v>
      </c>
      <c r="N29" s="6">
        <f t="shared" si="8"/>
        <v>-1.7340316075496909E-2</v>
      </c>
    </row>
    <row r="30" spans="1:14" x14ac:dyDescent="0.25">
      <c r="A30" s="7">
        <v>18</v>
      </c>
      <c r="B30" s="7" t="s">
        <v>153</v>
      </c>
      <c r="C30" s="9">
        <v>0.315858789173945</v>
      </c>
      <c r="D30" s="9">
        <v>0.33163586325470801</v>
      </c>
      <c r="E30" s="9">
        <f t="shared" si="0"/>
        <v>-4.7573485949092491E-2</v>
      </c>
      <c r="F30" s="9">
        <f t="shared" si="1"/>
        <v>4.7573485949092491E-2</v>
      </c>
      <c r="G30" s="7">
        <f t="shared" si="2"/>
        <v>10</v>
      </c>
      <c r="H30" s="9">
        <v>0.32375318923482799</v>
      </c>
      <c r="I30" s="9">
        <f t="shared" si="3"/>
        <v>0.21511657791837444</v>
      </c>
      <c r="J30" s="7">
        <f t="shared" si="4"/>
        <v>6</v>
      </c>
      <c r="K30" s="9">
        <f t="shared" si="5"/>
        <v>1.0233845497016647E-2</v>
      </c>
      <c r="L30" s="7">
        <f t="shared" si="6"/>
        <v>9</v>
      </c>
      <c r="M30" s="6">
        <f t="shared" si="7"/>
        <v>-1</v>
      </c>
      <c r="N30" s="6">
        <f t="shared" si="8"/>
        <v>-1.0233845497016647E-2</v>
      </c>
    </row>
    <row r="31" spans="1:14" x14ac:dyDescent="0.25">
      <c r="A31" s="7">
        <v>19</v>
      </c>
      <c r="B31" s="7" t="s">
        <v>154</v>
      </c>
      <c r="C31" s="9">
        <v>0.33116946780975498</v>
      </c>
      <c r="D31" s="9">
        <v>0.37827301115655199</v>
      </c>
      <c r="E31" s="9">
        <f t="shared" si="0"/>
        <v>-0.12452261186379682</v>
      </c>
      <c r="F31" s="9">
        <f t="shared" si="1"/>
        <v>0.12452261186379682</v>
      </c>
      <c r="G31" s="7">
        <f t="shared" si="2"/>
        <v>22</v>
      </c>
      <c r="H31" s="9">
        <v>0.35420616321465997</v>
      </c>
      <c r="I31" s="9">
        <f t="shared" si="3"/>
        <v>0.19662186994795244</v>
      </c>
      <c r="J31" s="7">
        <f t="shared" si="4"/>
        <v>3</v>
      </c>
      <c r="K31" s="9">
        <f t="shared" si="5"/>
        <v>2.448386879546282E-2</v>
      </c>
      <c r="L31" s="7">
        <f t="shared" si="6"/>
        <v>16</v>
      </c>
      <c r="M31" s="6">
        <f t="shared" si="7"/>
        <v>-1</v>
      </c>
      <c r="N31" s="6">
        <f t="shared" si="8"/>
        <v>-2.448386879546282E-2</v>
      </c>
    </row>
    <row r="32" spans="1:14" x14ac:dyDescent="0.25">
      <c r="A32" s="7">
        <v>20</v>
      </c>
      <c r="B32" s="7" t="s">
        <v>155</v>
      </c>
      <c r="C32" s="9">
        <v>0.20177078148438099</v>
      </c>
      <c r="D32" s="9">
        <v>0.21828402384450599</v>
      </c>
      <c r="E32" s="9">
        <f t="shared" si="0"/>
        <v>-7.5650256346237038E-2</v>
      </c>
      <c r="F32" s="9">
        <f t="shared" si="1"/>
        <v>7.5650256346237038E-2</v>
      </c>
      <c r="G32" s="7">
        <f t="shared" si="2"/>
        <v>15</v>
      </c>
      <c r="H32" s="9">
        <v>0.20983272718176099</v>
      </c>
      <c r="I32" s="9">
        <f t="shared" si="3"/>
        <v>0.33190569981025214</v>
      </c>
      <c r="J32" s="7">
        <f t="shared" si="4"/>
        <v>28</v>
      </c>
      <c r="K32" s="9">
        <f t="shared" si="5"/>
        <v>2.5108751273422773E-2</v>
      </c>
      <c r="L32" s="7">
        <f t="shared" si="6"/>
        <v>17</v>
      </c>
      <c r="M32" s="6">
        <f t="shared" si="7"/>
        <v>-1</v>
      </c>
      <c r="N32" s="6">
        <f t="shared" si="8"/>
        <v>-2.5108751273422773E-2</v>
      </c>
    </row>
    <row r="33" spans="1:14" x14ac:dyDescent="0.25">
      <c r="A33" s="7">
        <v>23</v>
      </c>
      <c r="B33" s="7" t="s">
        <v>156</v>
      </c>
      <c r="C33" s="9">
        <v>0.22735118759852099</v>
      </c>
      <c r="D33" s="9">
        <v>0.244235992868615</v>
      </c>
      <c r="E33" s="9">
        <f t="shared" si="0"/>
        <v>-6.9133157123066072E-2</v>
      </c>
      <c r="F33" s="9">
        <f t="shared" si="1"/>
        <v>6.9133157123066072E-2</v>
      </c>
      <c r="G33" s="7">
        <f t="shared" si="2"/>
        <v>14</v>
      </c>
      <c r="H33" s="9">
        <v>0.23565789847212801</v>
      </c>
      <c r="I33" s="9">
        <f t="shared" si="3"/>
        <v>0.29553296795860712</v>
      </c>
      <c r="J33" s="7">
        <f t="shared" si="4"/>
        <v>20</v>
      </c>
      <c r="K33" s="9">
        <f t="shared" si="5"/>
        <v>2.0431127108928436E-2</v>
      </c>
      <c r="L33" s="7">
        <f t="shared" si="6"/>
        <v>14</v>
      </c>
      <c r="M33" s="6">
        <f t="shared" si="7"/>
        <v>-1</v>
      </c>
      <c r="N33" s="6">
        <f t="shared" si="8"/>
        <v>-2.0431127108928436E-2</v>
      </c>
    </row>
    <row r="34" spans="1:14" x14ac:dyDescent="0.25">
      <c r="A34" s="7">
        <v>25</v>
      </c>
      <c r="B34" s="7" t="s">
        <v>157</v>
      </c>
      <c r="C34" s="9">
        <v>0.202056876867614</v>
      </c>
      <c r="D34" s="9">
        <v>0.23130508113152701</v>
      </c>
      <c r="E34" s="9">
        <f t="shared" si="0"/>
        <v>-0.12644860251591963</v>
      </c>
      <c r="F34" s="9">
        <f t="shared" si="1"/>
        <v>0.12644860251591963</v>
      </c>
      <c r="G34" s="7">
        <f t="shared" si="2"/>
        <v>25</v>
      </c>
      <c r="H34" s="9">
        <v>0.21635201144409399</v>
      </c>
      <c r="I34" s="9">
        <f t="shared" si="3"/>
        <v>0.32190446344129547</v>
      </c>
      <c r="J34" s="7">
        <f t="shared" si="4"/>
        <v>23</v>
      </c>
      <c r="K34" s="9">
        <f t="shared" si="5"/>
        <v>4.0704369545788752E-2</v>
      </c>
      <c r="L34" s="7">
        <f t="shared" si="6"/>
        <v>26</v>
      </c>
      <c r="M34" s="6">
        <f t="shared" si="7"/>
        <v>-1</v>
      </c>
      <c r="N34" s="6">
        <f t="shared" si="8"/>
        <v>-4.0704369545788752E-2</v>
      </c>
    </row>
    <row r="35" spans="1:14" x14ac:dyDescent="0.25">
      <c r="A35" s="7">
        <v>27</v>
      </c>
      <c r="B35" s="7" t="s">
        <v>158</v>
      </c>
      <c r="C35" s="9">
        <v>0.20392572776260301</v>
      </c>
      <c r="D35" s="9">
        <v>0.23271512210026901</v>
      </c>
      <c r="E35" s="9">
        <f t="shared" si="0"/>
        <v>-0.12371088770613554</v>
      </c>
      <c r="F35" s="9">
        <f t="shared" si="1"/>
        <v>0.12371088770613554</v>
      </c>
      <c r="G35" s="7">
        <f t="shared" si="2"/>
        <v>21</v>
      </c>
      <c r="H35" s="9">
        <v>0.217928754382859</v>
      </c>
      <c r="I35" s="9">
        <f t="shared" si="3"/>
        <v>0.31957544269722093</v>
      </c>
      <c r="J35" s="7">
        <f t="shared" si="4"/>
        <v>22</v>
      </c>
      <c r="K35" s="9">
        <f t="shared" si="5"/>
        <v>3.9534961705154456E-2</v>
      </c>
      <c r="L35" s="7">
        <f t="shared" si="6"/>
        <v>25</v>
      </c>
      <c r="M35" s="6">
        <f t="shared" si="7"/>
        <v>-1</v>
      </c>
      <c r="N35" s="6">
        <f t="shared" si="8"/>
        <v>-3.9534961705154456E-2</v>
      </c>
    </row>
    <row r="36" spans="1:14" x14ac:dyDescent="0.25">
      <c r="A36" s="7">
        <v>41</v>
      </c>
      <c r="B36" s="7" t="s">
        <v>159</v>
      </c>
      <c r="C36" s="9">
        <v>0.29552733494413103</v>
      </c>
      <c r="D36" s="9">
        <v>0.345555338531642</v>
      </c>
      <c r="E36" s="9">
        <f t="shared" si="0"/>
        <v>-0.14477566400824099</v>
      </c>
      <c r="F36" s="9">
        <f t="shared" si="1"/>
        <v>0.14477566400824099</v>
      </c>
      <c r="G36" s="7">
        <f t="shared" si="2"/>
        <v>27</v>
      </c>
      <c r="H36" s="9">
        <v>0.32016858044119501</v>
      </c>
      <c r="I36" s="9">
        <f t="shared" si="3"/>
        <v>0.2175250240432248</v>
      </c>
      <c r="J36" s="7">
        <f t="shared" si="4"/>
        <v>7</v>
      </c>
      <c r="K36" s="9">
        <f t="shared" si="5"/>
        <v>3.1492329794266458E-2</v>
      </c>
      <c r="L36" s="7">
        <f t="shared" si="6"/>
        <v>22</v>
      </c>
      <c r="M36" s="6">
        <f t="shared" si="7"/>
        <v>-1</v>
      </c>
      <c r="N36" s="6">
        <f t="shared" si="8"/>
        <v>-3.1492329794266458E-2</v>
      </c>
    </row>
    <row r="37" spans="1:14" x14ac:dyDescent="0.25">
      <c r="A37" s="7">
        <v>44</v>
      </c>
      <c r="B37" s="7" t="s">
        <v>160</v>
      </c>
      <c r="C37" s="9">
        <v>0.194199651666557</v>
      </c>
      <c r="D37" s="9">
        <v>0.230060871240478</v>
      </c>
      <c r="E37" s="9">
        <f t="shared" si="0"/>
        <v>-0.15587709192162444</v>
      </c>
      <c r="F37" s="9">
        <f t="shared" si="1"/>
        <v>0.15587709192162444</v>
      </c>
      <c r="G37" s="7">
        <f t="shared" si="2"/>
        <v>28</v>
      </c>
      <c r="H37" s="9">
        <v>0.21144893521213901</v>
      </c>
      <c r="I37" s="9">
        <f t="shared" si="3"/>
        <v>0.32936878158541744</v>
      </c>
      <c r="J37" s="7">
        <f t="shared" si="4"/>
        <v>26</v>
      </c>
      <c r="K37" s="9">
        <f t="shared" si="5"/>
        <v>5.134104784330356E-2</v>
      </c>
      <c r="L37" s="7">
        <f t="shared" si="6"/>
        <v>28</v>
      </c>
      <c r="M37" s="6">
        <f t="shared" si="7"/>
        <v>-1</v>
      </c>
      <c r="N37" s="6">
        <f t="shared" si="8"/>
        <v>-5.134104784330356E-2</v>
      </c>
    </row>
    <row r="38" spans="1:14" x14ac:dyDescent="0.25">
      <c r="A38" s="7">
        <v>47</v>
      </c>
      <c r="B38" s="7" t="s">
        <v>161</v>
      </c>
      <c r="C38" s="9">
        <v>0.189704338875437</v>
      </c>
      <c r="D38" s="9">
        <v>0.19420710393462101</v>
      </c>
      <c r="E38" s="9">
        <f t="shared" si="0"/>
        <v>-2.318537771254674E-2</v>
      </c>
      <c r="F38" s="9">
        <f t="shared" si="1"/>
        <v>2.318537771254674E-2</v>
      </c>
      <c r="G38" s="7">
        <f t="shared" si="2"/>
        <v>4</v>
      </c>
      <c r="H38" s="9">
        <v>0.19193382766217801</v>
      </c>
      <c r="I38" s="9">
        <f t="shared" si="3"/>
        <v>0.36285775679385412</v>
      </c>
      <c r="J38" s="7">
        <f t="shared" si="4"/>
        <v>30</v>
      </c>
      <c r="K38" s="9">
        <f t="shared" si="5"/>
        <v>8.4129941471929315E-3</v>
      </c>
      <c r="L38" s="7">
        <f t="shared" si="6"/>
        <v>6</v>
      </c>
      <c r="M38" s="6">
        <f t="shared" si="7"/>
        <v>-1</v>
      </c>
      <c r="N38" s="6">
        <f t="shared" si="8"/>
        <v>-8.4129941471929315E-3</v>
      </c>
    </row>
    <row r="39" spans="1:14" x14ac:dyDescent="0.25">
      <c r="A39" s="7">
        <v>50</v>
      </c>
      <c r="B39" s="7" t="s">
        <v>162</v>
      </c>
      <c r="C39" s="9">
        <v>0.2201097897115</v>
      </c>
      <c r="D39" s="9">
        <v>0.25160751961010103</v>
      </c>
      <c r="E39" s="9">
        <f t="shared" si="0"/>
        <v>-0.12518596402607882</v>
      </c>
      <c r="F39" s="9">
        <f t="shared" si="1"/>
        <v>0.12518596402607882</v>
      </c>
      <c r="G39" s="7">
        <f t="shared" si="2"/>
        <v>24</v>
      </c>
      <c r="H39" s="9">
        <v>0.23587250383966399</v>
      </c>
      <c r="I39" s="9">
        <f t="shared" si="3"/>
        <v>0.29526408133479415</v>
      </c>
      <c r="J39" s="7">
        <f t="shared" si="4"/>
        <v>19</v>
      </c>
      <c r="K39" s="9">
        <f t="shared" si="5"/>
        <v>3.6962918664170751E-2</v>
      </c>
      <c r="L39" s="7">
        <f t="shared" si="6"/>
        <v>24</v>
      </c>
      <c r="M39" s="6">
        <f t="shared" si="7"/>
        <v>-1</v>
      </c>
      <c r="N39" s="6">
        <f t="shared" si="8"/>
        <v>-3.6962918664170751E-2</v>
      </c>
    </row>
    <row r="40" spans="1:14" x14ac:dyDescent="0.25">
      <c r="A40" s="7">
        <v>52</v>
      </c>
      <c r="B40" s="7" t="s">
        <v>163</v>
      </c>
      <c r="C40" s="9">
        <v>0.36416537394519599</v>
      </c>
      <c r="D40" s="9">
        <v>0.38193648237400901</v>
      </c>
      <c r="E40" s="9">
        <f t="shared" si="0"/>
        <v>-4.6528962926905656E-2</v>
      </c>
      <c r="F40" s="9">
        <f t="shared" si="1"/>
        <v>4.6528962926905656E-2</v>
      </c>
      <c r="G40" s="7">
        <f t="shared" si="2"/>
        <v>9</v>
      </c>
      <c r="H40" s="9">
        <v>0.37271671521041499</v>
      </c>
      <c r="I40" s="9">
        <f t="shared" si="3"/>
        <v>0.18685686827605413</v>
      </c>
      <c r="J40" s="7">
        <f t="shared" si="4"/>
        <v>1</v>
      </c>
      <c r="K40" s="9">
        <f t="shared" si="5"/>
        <v>8.694256296654216E-3</v>
      </c>
      <c r="L40" s="7">
        <f t="shared" si="6"/>
        <v>7</v>
      </c>
      <c r="M40" s="6">
        <f t="shared" si="7"/>
        <v>-1</v>
      </c>
      <c r="N40" s="6">
        <f t="shared" si="8"/>
        <v>-8.694256296654216E-3</v>
      </c>
    </row>
    <row r="41" spans="1:14" x14ac:dyDescent="0.25">
      <c r="A41" s="7">
        <v>54</v>
      </c>
      <c r="B41" s="7" t="s">
        <v>164</v>
      </c>
      <c r="C41" s="9">
        <v>0.25501798119949898</v>
      </c>
      <c r="D41" s="9">
        <v>0.26216335908676702</v>
      </c>
      <c r="E41" s="9">
        <f t="shared" si="0"/>
        <v>-2.7255440699869779E-2</v>
      </c>
      <c r="F41" s="9">
        <f t="shared" si="1"/>
        <v>2.7255440699869779E-2</v>
      </c>
      <c r="G41" s="7">
        <f t="shared" si="2"/>
        <v>6</v>
      </c>
      <c r="H41" s="9">
        <v>0.25849522604942199</v>
      </c>
      <c r="I41" s="9">
        <f t="shared" si="3"/>
        <v>0.26942345985546617</v>
      </c>
      <c r="J41" s="7">
        <f t="shared" si="4"/>
        <v>14</v>
      </c>
      <c r="K41" s="9">
        <f t="shared" si="5"/>
        <v>7.3432551332444041E-3</v>
      </c>
      <c r="L41" s="7">
        <f t="shared" si="6"/>
        <v>5</v>
      </c>
      <c r="M41" s="6">
        <f t="shared" si="7"/>
        <v>-1</v>
      </c>
      <c r="N41" s="6">
        <f t="shared" si="8"/>
        <v>-7.3432551332444041E-3</v>
      </c>
    </row>
    <row r="42" spans="1:14" x14ac:dyDescent="0.25">
      <c r="A42" s="7">
        <v>63</v>
      </c>
      <c r="B42" s="7" t="s">
        <v>165</v>
      </c>
      <c r="C42" s="9">
        <v>0.222619861788978</v>
      </c>
      <c r="D42" s="9">
        <v>0.22317271089770599</v>
      </c>
      <c r="E42" s="9">
        <f t="shared" si="0"/>
        <v>-2.4772254031605067E-3</v>
      </c>
      <c r="F42" s="9">
        <f t="shared" si="1"/>
        <v>2.4772254031605067E-3</v>
      </c>
      <c r="G42" s="7">
        <f t="shared" si="2"/>
        <v>1</v>
      </c>
      <c r="H42" s="9">
        <v>0.222882381762605</v>
      </c>
      <c r="I42" s="9">
        <f t="shared" si="3"/>
        <v>0.31247278321233829</v>
      </c>
      <c r="J42" s="7">
        <f t="shared" si="4"/>
        <v>21</v>
      </c>
      <c r="K42" s="9">
        <f t="shared" si="5"/>
        <v>7.7406551636987036E-4</v>
      </c>
      <c r="L42" s="7">
        <f t="shared" si="6"/>
        <v>2</v>
      </c>
      <c r="M42" s="6">
        <f t="shared" si="7"/>
        <v>-1</v>
      </c>
      <c r="N42" s="6">
        <f t="shared" si="8"/>
        <v>-7.7406551636987036E-4</v>
      </c>
    </row>
    <row r="43" spans="1:14" x14ac:dyDescent="0.25">
      <c r="A43" s="7">
        <v>66</v>
      </c>
      <c r="B43" s="7" t="s">
        <v>166</v>
      </c>
      <c r="C43" s="9">
        <v>0.25289601343343199</v>
      </c>
      <c r="D43" s="9">
        <v>0.24718014202130301</v>
      </c>
      <c r="E43" s="9">
        <f t="shared" si="0"/>
        <v>2.3124314782683324E-2</v>
      </c>
      <c r="F43" s="9">
        <f t="shared" si="1"/>
        <v>2.3124314782683324E-2</v>
      </c>
      <c r="G43" s="7">
        <f t="shared" si="2"/>
        <v>3</v>
      </c>
      <c r="H43" s="9">
        <v>0.25021413596678499</v>
      </c>
      <c r="I43" s="9">
        <f t="shared" si="3"/>
        <v>0.27834030195480708</v>
      </c>
      <c r="J43" s="7">
        <f t="shared" si="4"/>
        <v>17</v>
      </c>
      <c r="K43" s="9">
        <f t="shared" si="5"/>
        <v>6.4364287591100857E-3</v>
      </c>
      <c r="L43" s="7">
        <f t="shared" si="6"/>
        <v>4</v>
      </c>
      <c r="M43" s="6">
        <f t="shared" si="7"/>
        <v>1</v>
      </c>
      <c r="N43" s="6">
        <f t="shared" si="8"/>
        <v>6.4364287591100857E-3</v>
      </c>
    </row>
    <row r="44" spans="1:14" x14ac:dyDescent="0.25">
      <c r="A44" s="7">
        <v>68</v>
      </c>
      <c r="B44" s="7" t="s">
        <v>167</v>
      </c>
      <c r="C44" s="9">
        <v>0.24265683182746101</v>
      </c>
      <c r="D44" s="9">
        <v>0.27085748741118199</v>
      </c>
      <c r="E44" s="9">
        <f t="shared" si="0"/>
        <v>-0.10411621200971369</v>
      </c>
      <c r="F44" s="9">
        <f t="shared" si="1"/>
        <v>0.10411621200971369</v>
      </c>
      <c r="G44" s="7">
        <f t="shared" si="2"/>
        <v>18</v>
      </c>
      <c r="H44" s="9">
        <v>0.25628700899475598</v>
      </c>
      <c r="I44" s="9">
        <f t="shared" si="3"/>
        <v>0.27174486304056533</v>
      </c>
      <c r="J44" s="7">
        <f t="shared" si="4"/>
        <v>15</v>
      </c>
      <c r="K44" s="9">
        <f t="shared" si="5"/>
        <v>2.8293045772882108E-2</v>
      </c>
      <c r="L44" s="7">
        <f t="shared" si="6"/>
        <v>20</v>
      </c>
      <c r="M44" s="6">
        <f t="shared" si="7"/>
        <v>-1</v>
      </c>
      <c r="N44" s="6">
        <f t="shared" si="8"/>
        <v>-2.8293045772882108E-2</v>
      </c>
    </row>
    <row r="45" spans="1:14" x14ac:dyDescent="0.25">
      <c r="A45" s="7">
        <v>70</v>
      </c>
      <c r="B45" s="7" t="s">
        <v>168</v>
      </c>
      <c r="C45" s="9">
        <v>0.20700491079792199</v>
      </c>
      <c r="D45" s="9">
        <v>0.224537433008724</v>
      </c>
      <c r="E45" s="9">
        <f t="shared" si="0"/>
        <v>-7.8082847816830683E-2</v>
      </c>
      <c r="F45" s="9">
        <f t="shared" si="1"/>
        <v>7.8082847816830683E-2</v>
      </c>
      <c r="G45" s="7">
        <f t="shared" si="2"/>
        <v>16</v>
      </c>
      <c r="H45" s="9">
        <v>0.215744701594797</v>
      </c>
      <c r="I45" s="9">
        <f t="shared" si="3"/>
        <v>0.32281060736851802</v>
      </c>
      <c r="J45" s="7">
        <f t="shared" si="4"/>
        <v>24</v>
      </c>
      <c r="K45" s="9">
        <f t="shared" si="5"/>
        <v>2.5205971528814673E-2</v>
      </c>
      <c r="L45" s="7">
        <f t="shared" si="6"/>
        <v>18</v>
      </c>
      <c r="M45" s="6">
        <f t="shared" si="7"/>
        <v>-1</v>
      </c>
      <c r="N45" s="6">
        <f t="shared" si="8"/>
        <v>-2.5205971528814673E-2</v>
      </c>
    </row>
    <row r="46" spans="1:14" x14ac:dyDescent="0.25">
      <c r="A46" s="7">
        <v>73</v>
      </c>
      <c r="B46" s="7" t="s">
        <v>169</v>
      </c>
      <c r="C46" s="9">
        <v>0.28641300352788002</v>
      </c>
      <c r="D46" s="9">
        <v>0.29754168137891102</v>
      </c>
      <c r="E46" s="9">
        <f t="shared" si="0"/>
        <v>-3.7402080271432422E-2</v>
      </c>
      <c r="F46" s="9">
        <f t="shared" si="1"/>
        <v>3.7402080271432422E-2</v>
      </c>
      <c r="G46" s="7">
        <f t="shared" si="2"/>
        <v>7</v>
      </c>
      <c r="H46" s="9">
        <v>0.29186006351938598</v>
      </c>
      <c r="I46" s="9">
        <f t="shared" si="3"/>
        <v>0.23862352840792192</v>
      </c>
      <c r="J46" s="7">
        <f t="shared" si="4"/>
        <v>12</v>
      </c>
      <c r="K46" s="9">
        <f t="shared" si="5"/>
        <v>8.9250163641655302E-3</v>
      </c>
      <c r="L46" s="7">
        <f t="shared" si="6"/>
        <v>8</v>
      </c>
      <c r="M46" s="6">
        <f t="shared" si="7"/>
        <v>-1</v>
      </c>
      <c r="N46" s="6">
        <f t="shared" si="8"/>
        <v>-8.9250163641655302E-3</v>
      </c>
    </row>
    <row r="47" spans="1:14" x14ac:dyDescent="0.25">
      <c r="A47" s="7">
        <v>76</v>
      </c>
      <c r="B47" s="7" t="s">
        <v>170</v>
      </c>
      <c r="C47" s="9">
        <v>0.20830603212773199</v>
      </c>
      <c r="D47" s="9">
        <v>0.19879059208643601</v>
      </c>
      <c r="E47" s="9">
        <f t="shared" si="0"/>
        <v>4.7866651743552223E-2</v>
      </c>
      <c r="F47" s="9">
        <f t="shared" si="1"/>
        <v>4.7866651743552223E-2</v>
      </c>
      <c r="G47" s="7">
        <f t="shared" si="2"/>
        <v>11</v>
      </c>
      <c r="H47" s="9">
        <v>0.20388101604374501</v>
      </c>
      <c r="I47" s="9">
        <f t="shared" si="3"/>
        <v>0.34159471788885448</v>
      </c>
      <c r="J47" s="7">
        <f t="shared" si="4"/>
        <v>29</v>
      </c>
      <c r="K47" s="9">
        <f t="shared" si="5"/>
        <v>1.6350995398622767E-2</v>
      </c>
      <c r="L47" s="7">
        <f t="shared" si="6"/>
        <v>12</v>
      </c>
      <c r="M47" s="6">
        <f t="shared" si="7"/>
        <v>1</v>
      </c>
      <c r="N47" s="6">
        <f t="shared" si="8"/>
        <v>1.6350995398622767E-2</v>
      </c>
    </row>
    <row r="48" spans="1:14" x14ac:dyDescent="0.25">
      <c r="A48" s="7">
        <v>81</v>
      </c>
      <c r="B48" s="7" t="s">
        <v>171</v>
      </c>
      <c r="C48" s="9">
        <v>0.27199144528702002</v>
      </c>
      <c r="D48" s="9">
        <v>0.33477110393792697</v>
      </c>
      <c r="E48" s="9">
        <f t="shared" si="0"/>
        <v>-0.18753010015627727</v>
      </c>
      <c r="F48" s="9">
        <f t="shared" si="1"/>
        <v>0.18753010015627727</v>
      </c>
      <c r="G48" s="7">
        <f t="shared" si="2"/>
        <v>30</v>
      </c>
      <c r="H48" s="9">
        <v>0.30318759167155102</v>
      </c>
      <c r="I48" s="9">
        <f t="shared" si="3"/>
        <v>0.2297082072996032</v>
      </c>
      <c r="J48" s="7">
        <f t="shared" si="4"/>
        <v>8</v>
      </c>
      <c r="K48" s="9">
        <f t="shared" si="5"/>
        <v>4.3077203121613492E-2</v>
      </c>
      <c r="L48" s="7">
        <f t="shared" si="6"/>
        <v>27</v>
      </c>
      <c r="M48" s="6">
        <f t="shared" si="7"/>
        <v>-1</v>
      </c>
      <c r="N48" s="6">
        <f t="shared" si="8"/>
        <v>-4.3077203121613492E-2</v>
      </c>
    </row>
    <row r="49" spans="1:25" x14ac:dyDescent="0.25">
      <c r="A49" s="7">
        <v>85</v>
      </c>
      <c r="B49" s="7" t="s">
        <v>172</v>
      </c>
      <c r="C49" s="9">
        <v>0.23633090267812701</v>
      </c>
      <c r="D49" s="9">
        <v>0.26435573717308503</v>
      </c>
      <c r="E49" s="9">
        <f t="shared" si="0"/>
        <v>-0.1060118263164796</v>
      </c>
      <c r="F49" s="9">
        <f t="shared" si="1"/>
        <v>0.1060118263164796</v>
      </c>
      <c r="G49" s="7">
        <f t="shared" si="2"/>
        <v>19</v>
      </c>
      <c r="H49" s="9">
        <v>0.25033321351342003</v>
      </c>
      <c r="I49" s="9">
        <f t="shared" si="3"/>
        <v>0.27820790210334012</v>
      </c>
      <c r="J49" s="7">
        <f t="shared" si="4"/>
        <v>16</v>
      </c>
      <c r="K49" s="9">
        <f t="shared" si="5"/>
        <v>2.9493327797651452E-2</v>
      </c>
      <c r="L49" s="7">
        <f t="shared" si="6"/>
        <v>21</v>
      </c>
      <c r="M49" s="6">
        <f t="shared" si="7"/>
        <v>-1</v>
      </c>
      <c r="N49" s="6">
        <f t="shared" si="8"/>
        <v>-2.9493327797651452E-2</v>
      </c>
    </row>
    <row r="50" spans="1:25" x14ac:dyDescent="0.25">
      <c r="A50" s="7">
        <v>86</v>
      </c>
      <c r="B50" s="7" t="s">
        <v>173</v>
      </c>
      <c r="C50" s="9">
        <v>0.31441331547374102</v>
      </c>
      <c r="D50" s="9">
        <v>0.33734280998988098</v>
      </c>
      <c r="E50" s="9">
        <f t="shared" si="0"/>
        <v>-6.7970900333781406E-2</v>
      </c>
      <c r="F50" s="9">
        <f t="shared" si="1"/>
        <v>6.7970900333781406E-2</v>
      </c>
      <c r="G50" s="7">
        <f t="shared" si="2"/>
        <v>13</v>
      </c>
      <c r="H50" s="9">
        <v>0.325812629675232</v>
      </c>
      <c r="I50" s="9">
        <f t="shared" si="3"/>
        <v>0.21375684002114184</v>
      </c>
      <c r="J50" s="7">
        <f t="shared" si="4"/>
        <v>5</v>
      </c>
      <c r="K50" s="9">
        <f t="shared" si="5"/>
        <v>1.4529244868741088E-2</v>
      </c>
      <c r="L50" s="7">
        <f t="shared" si="6"/>
        <v>11</v>
      </c>
      <c r="M50" s="6">
        <f t="shared" si="7"/>
        <v>-1</v>
      </c>
      <c r="N50" s="6">
        <f t="shared" si="8"/>
        <v>-1.4529244868741088E-2</v>
      </c>
    </row>
    <row r="51" spans="1:25" x14ac:dyDescent="0.25">
      <c r="A51" s="7">
        <v>88</v>
      </c>
      <c r="B51" s="7" t="s">
        <v>116</v>
      </c>
      <c r="C51" s="9">
        <v>7.5002596399961402E-2</v>
      </c>
      <c r="D51" s="9">
        <v>6.3591530738490706E-2</v>
      </c>
      <c r="E51" s="9">
        <f t="shared" si="0"/>
        <v>0.17944316686441708</v>
      </c>
      <c r="F51" s="9">
        <f t="shared" si="1"/>
        <v>0.17944316686441708</v>
      </c>
      <c r="G51" s="7">
        <f t="shared" si="2"/>
        <v>29</v>
      </c>
      <c r="H51" s="9">
        <v>6.9644678158356094E-2</v>
      </c>
      <c r="I51" s="9">
        <f t="shared" si="3"/>
        <v>1</v>
      </c>
      <c r="J51" s="7">
        <f t="shared" si="4"/>
        <v>33</v>
      </c>
      <c r="K51" s="9">
        <f t="shared" si="5"/>
        <v>0.17944316686441708</v>
      </c>
      <c r="L51" s="7">
        <f t="shared" si="6"/>
        <v>33</v>
      </c>
      <c r="M51" s="6">
        <f t="shared" si="7"/>
        <v>1</v>
      </c>
      <c r="N51" s="6">
        <f t="shared" si="8"/>
        <v>0.17944316686441708</v>
      </c>
    </row>
    <row r="52" spans="1:25" x14ac:dyDescent="0.25">
      <c r="A52" s="7">
        <v>91</v>
      </c>
      <c r="B52" s="7" t="s">
        <v>174</v>
      </c>
      <c r="C52" s="9">
        <v>0.26023676008565999</v>
      </c>
      <c r="D52" s="9">
        <v>0.23963213565728</v>
      </c>
      <c r="E52" s="9">
        <f t="shared" si="0"/>
        <v>8.5984395923627527E-2</v>
      </c>
      <c r="F52" s="9">
        <f t="shared" si="1"/>
        <v>8.5984395923627527E-2</v>
      </c>
      <c r="G52" s="7">
        <f t="shared" si="2"/>
        <v>17</v>
      </c>
      <c r="H52" s="9">
        <v>0.249634263289436</v>
      </c>
      <c r="I52" s="9">
        <f t="shared" si="3"/>
        <v>0.27898685557281555</v>
      </c>
      <c r="J52" s="7">
        <f t="shared" si="4"/>
        <v>18</v>
      </c>
      <c r="K52" s="9">
        <f t="shared" si="5"/>
        <v>2.3988516247060863E-2</v>
      </c>
      <c r="L52" s="7">
        <f t="shared" si="6"/>
        <v>15</v>
      </c>
      <c r="M52" s="6">
        <f t="shared" si="7"/>
        <v>1</v>
      </c>
      <c r="N52" s="6">
        <f t="shared" si="8"/>
        <v>2.3988516247060863E-2</v>
      </c>
    </row>
    <row r="53" spans="1:25" x14ac:dyDescent="0.25">
      <c r="A53" s="7">
        <v>94</v>
      </c>
      <c r="B53" s="7" t="s">
        <v>175</v>
      </c>
      <c r="C53" s="9">
        <v>0.35045224157864802</v>
      </c>
      <c r="D53" s="9">
        <v>0.31020240907375701</v>
      </c>
      <c r="E53" s="9">
        <f t="shared" si="0"/>
        <v>0.12975344912721415</v>
      </c>
      <c r="F53" s="9">
        <f t="shared" si="1"/>
        <v>0.12975344912721415</v>
      </c>
      <c r="G53" s="7">
        <f t="shared" si="2"/>
        <v>26</v>
      </c>
      <c r="H53" s="9">
        <v>0.32939087283594098</v>
      </c>
      <c r="I53" s="9">
        <f t="shared" si="3"/>
        <v>0.21143475397098774</v>
      </c>
      <c r="J53" s="7">
        <f t="shared" si="4"/>
        <v>4</v>
      </c>
      <c r="K53" s="9">
        <f t="shared" si="5"/>
        <v>2.7434388593099598E-2</v>
      </c>
      <c r="L53" s="7">
        <f t="shared" si="6"/>
        <v>19</v>
      </c>
      <c r="M53" s="6">
        <f t="shared" si="7"/>
        <v>1</v>
      </c>
      <c r="N53" s="6">
        <f t="shared" si="8"/>
        <v>2.7434388593099598E-2</v>
      </c>
    </row>
    <row r="54" spans="1:25" x14ac:dyDescent="0.25">
      <c r="A54" s="7">
        <v>95</v>
      </c>
      <c r="B54" s="7" t="s">
        <v>176</v>
      </c>
      <c r="C54" s="9">
        <v>0.24806153510277801</v>
      </c>
      <c r="D54" s="9">
        <v>0.35014760314411703</v>
      </c>
      <c r="E54" s="9">
        <f t="shared" si="0"/>
        <v>-0.2915515260554889</v>
      </c>
      <c r="F54" s="9">
        <f t="shared" si="1"/>
        <v>0.2915515260554889</v>
      </c>
      <c r="G54" s="7">
        <f t="shared" si="2"/>
        <v>32</v>
      </c>
      <c r="H54" s="9">
        <v>0.30238300049686101</v>
      </c>
      <c r="I54" s="9">
        <f>MIN($H$24:$H$56)/H54</f>
        <v>0.23031942286411389</v>
      </c>
      <c r="J54" s="7">
        <f t="shared" si="4"/>
        <v>9</v>
      </c>
      <c r="K54" s="9">
        <f t="shared" si="5"/>
        <v>6.7149979216251862E-2</v>
      </c>
      <c r="L54" s="7">
        <f t="shared" si="6"/>
        <v>30</v>
      </c>
      <c r="M54" s="6">
        <f t="shared" si="7"/>
        <v>-1</v>
      </c>
      <c r="N54" s="6">
        <f t="shared" si="8"/>
        <v>-6.7149979216251862E-2</v>
      </c>
    </row>
    <row r="55" spans="1:25" x14ac:dyDescent="0.25">
      <c r="A55" s="7">
        <v>97</v>
      </c>
      <c r="B55" s="7" t="s">
        <v>177</v>
      </c>
      <c r="C55" s="9">
        <v>0.35517123806561102</v>
      </c>
      <c r="D55" s="9">
        <v>0.24046089318776301</v>
      </c>
      <c r="E55" s="9">
        <f t="shared" si="0"/>
        <v>0.47704366126710201</v>
      </c>
      <c r="F55" s="9">
        <f t="shared" si="1"/>
        <v>0.47704366126710201</v>
      </c>
      <c r="G55" s="7">
        <f t="shared" si="2"/>
        <v>33</v>
      </c>
      <c r="H55" s="9">
        <v>0.29369981165696202</v>
      </c>
      <c r="I55" s="9">
        <f t="shared" si="3"/>
        <v>0.23712878045594482</v>
      </c>
      <c r="J55" s="7">
        <f>RANK(I55,$I$24:$I$56,1)</f>
        <v>10</v>
      </c>
      <c r="K55" s="9">
        <f t="shared" si="5"/>
        <v>0.11312078162050675</v>
      </c>
      <c r="L55" s="7">
        <f t="shared" si="6"/>
        <v>31</v>
      </c>
      <c r="M55" s="6">
        <f t="shared" si="7"/>
        <v>1</v>
      </c>
      <c r="N55" s="6">
        <f t="shared" si="8"/>
        <v>0.11312078162050675</v>
      </c>
    </row>
    <row r="56" spans="1:25" x14ac:dyDescent="0.25">
      <c r="A56" s="7">
        <v>99</v>
      </c>
      <c r="B56" s="7" t="s">
        <v>178</v>
      </c>
      <c r="C56" s="9">
        <v>0.36123220413804802</v>
      </c>
      <c r="D56" s="9">
        <v>0.36250273676539402</v>
      </c>
      <c r="E56" s="9">
        <f t="shared" si="0"/>
        <v>-3.5048911318103174E-3</v>
      </c>
      <c r="F56" s="9">
        <f t="shared" si="1"/>
        <v>3.5048911318103174E-3</v>
      </c>
      <c r="G56" s="7">
        <f t="shared" si="2"/>
        <v>2</v>
      </c>
      <c r="H56" s="9">
        <v>0.36190587627054499</v>
      </c>
      <c r="I56" s="9">
        <f t="shared" si="3"/>
        <v>0.19243864972861832</v>
      </c>
      <c r="J56" s="7">
        <f t="shared" si="4"/>
        <v>2</v>
      </c>
      <c r="K56" s="9">
        <f t="shared" si="5"/>
        <v>6.7447651685138626E-4</v>
      </c>
      <c r="L56" s="7">
        <f t="shared" si="6"/>
        <v>1</v>
      </c>
      <c r="M56" s="6">
        <f t="shared" si="7"/>
        <v>-1</v>
      </c>
      <c r="N56" s="6">
        <f t="shared" si="8"/>
        <v>-6.7447651685138626E-4</v>
      </c>
    </row>
    <row r="57" spans="1:25" customFormat="1" ht="13.35" customHeight="1" x14ac:dyDescent="0.25">
      <c r="A57" s="33" t="s">
        <v>122</v>
      </c>
      <c r="B57" s="33"/>
      <c r="C57" s="33"/>
      <c r="D57" s="33"/>
      <c r="E57" s="33"/>
      <c r="F57" s="33"/>
      <c r="G57" s="33"/>
      <c r="H57" s="33"/>
      <c r="I57" s="33"/>
      <c r="J57" s="33"/>
      <c r="K57" s="33"/>
      <c r="L57" s="33"/>
      <c r="M57" s="6"/>
      <c r="N57" s="6"/>
      <c r="O57" s="6"/>
      <c r="P57" s="6"/>
      <c r="Q57" s="6"/>
      <c r="R57" s="6"/>
      <c r="S57" s="6"/>
      <c r="T57" s="6"/>
      <c r="U57" s="6"/>
      <c r="V57" s="6"/>
      <c r="W57" s="6"/>
      <c r="X57" s="6"/>
      <c r="Y57" s="6"/>
    </row>
    <row r="58" spans="1:25" customFormat="1" ht="13.35" customHeight="1" x14ac:dyDescent="0.25">
      <c r="A58" s="34" t="s">
        <v>123</v>
      </c>
      <c r="B58" s="34"/>
      <c r="C58" s="29">
        <f>AVERAGE(C24:C56)</f>
        <v>0.2461807579140424</v>
      </c>
      <c r="D58" s="29">
        <f>AVERAGE(D24:D56)</f>
        <v>0.25800758369292393</v>
      </c>
      <c r="E58" s="29">
        <f>AVERAGE(E24:E56)</f>
        <v>-2.7524792015777254E-2</v>
      </c>
      <c r="F58" s="29">
        <f>AVERAGE(F24:F56)</f>
        <v>0.10603881388107618</v>
      </c>
      <c r="G58" s="26" t="s">
        <v>124</v>
      </c>
      <c r="H58" s="29">
        <f>AVERAGE(H24:H56)</f>
        <v>0.25193366967126435</v>
      </c>
      <c r="I58" s="29">
        <f>AVERAGE(I24:I56)</f>
        <v>0.30985244857374794</v>
      </c>
      <c r="J58" s="26" t="s">
        <v>124</v>
      </c>
      <c r="K58" s="29">
        <f>AVERAGE(K24:K56)</f>
        <v>3.5004827876721475E-2</v>
      </c>
      <c r="L58" s="26" t="s">
        <v>124</v>
      </c>
      <c r="M58" s="6"/>
      <c r="N58" s="6"/>
      <c r="O58" s="6"/>
      <c r="P58" s="6"/>
      <c r="Q58" s="6"/>
      <c r="R58" s="6"/>
      <c r="S58" s="6"/>
      <c r="T58" s="6"/>
      <c r="U58" s="6"/>
      <c r="V58" s="6"/>
      <c r="W58" s="6"/>
      <c r="X58" s="6"/>
      <c r="Y58" s="6"/>
    </row>
    <row r="59" spans="1:25" customFormat="1" ht="13.35" customHeight="1" x14ac:dyDescent="0.25">
      <c r="A59" s="34" t="s">
        <v>125</v>
      </c>
      <c r="B59" s="34"/>
      <c r="C59" s="29">
        <f>_xlfn.STDEV.S(C24:C56)</f>
        <v>6.7592876060776685E-2</v>
      </c>
      <c r="D59" s="29">
        <f>_xlfn.STDEV.S(D24:D56)</f>
        <v>7.4053666694975401E-2</v>
      </c>
      <c r="E59" s="29">
        <f>_xlfn.STDEV.S(E24:E56)</f>
        <v>0.13977581234871558</v>
      </c>
      <c r="F59" s="29">
        <f>_xlfn.STDEV.S(F24:F56)</f>
        <v>9.3396761709887879E-2</v>
      </c>
      <c r="G59" s="26" t="s">
        <v>124</v>
      </c>
      <c r="H59" s="29">
        <f>_xlfn.STDEV.S(H24:H56)</f>
        <v>6.8526263191779638E-2</v>
      </c>
      <c r="I59" s="29">
        <f>_xlfn.STDEV.S(I24:I56)</f>
        <v>0.1488022368191303</v>
      </c>
      <c r="J59" s="26" t="s">
        <v>124</v>
      </c>
      <c r="K59" s="29">
        <f>_xlfn.STDEV.S(K24:K56)</f>
        <v>3.8784322308825711E-2</v>
      </c>
      <c r="L59" s="26" t="s">
        <v>124</v>
      </c>
      <c r="M59" s="6"/>
      <c r="N59" s="6"/>
      <c r="O59" s="6"/>
      <c r="P59" s="6"/>
      <c r="Q59" s="6"/>
      <c r="R59" s="6"/>
      <c r="S59" s="6"/>
      <c r="T59" s="6"/>
      <c r="U59" s="6"/>
      <c r="V59" s="6"/>
      <c r="W59" s="6"/>
      <c r="X59" s="6"/>
      <c r="Y59" s="6"/>
    </row>
    <row r="60" spans="1:25" customFormat="1" ht="13.35" customHeight="1" x14ac:dyDescent="0.25">
      <c r="A60" s="34" t="s">
        <v>126</v>
      </c>
      <c r="B60" s="34"/>
      <c r="C60" s="29">
        <f>_xlfn.VAR.S(C24:C56)</f>
        <v>4.5687968941675178E-3</v>
      </c>
      <c r="D60" s="29">
        <f>_xlfn.VAR.S(D24:D56)</f>
        <v>5.4839455509705093E-3</v>
      </c>
      <c r="E60" s="29">
        <f>_xlfn.VAR.S(E24:E56)</f>
        <v>1.953727771774335E-2</v>
      </c>
      <c r="F60" s="29">
        <f>_xlfn.VAR.S(F24:F56)</f>
        <v>8.7229550978935779E-3</v>
      </c>
      <c r="G60" s="26" t="s">
        <v>124</v>
      </c>
      <c r="H60" s="29">
        <f>_xlfn.VAR.S(H24:H56)</f>
        <v>4.6958487470290522E-3</v>
      </c>
      <c r="I60" s="29">
        <f>_xlfn.VAR.S(I24:I56)</f>
        <v>2.2142105682376539E-2</v>
      </c>
      <c r="J60" s="26" t="s">
        <v>124</v>
      </c>
      <c r="K60" s="29">
        <f>_xlfn.VAR.S(K24:K56)</f>
        <v>1.504223656954876E-3</v>
      </c>
      <c r="L60" s="26" t="s">
        <v>124</v>
      </c>
      <c r="M60" s="6"/>
      <c r="N60" s="6"/>
      <c r="O60" s="6"/>
      <c r="P60" s="6"/>
      <c r="Q60" s="6"/>
      <c r="R60" s="6"/>
      <c r="S60" s="6"/>
      <c r="T60" s="6"/>
      <c r="U60" s="6"/>
      <c r="V60" s="6"/>
      <c r="W60" s="6"/>
      <c r="X60" s="6"/>
      <c r="Y60" s="6"/>
    </row>
    <row r="61" spans="1:25" customFormat="1" ht="13.35" customHeight="1" x14ac:dyDescent="0.25">
      <c r="A61" s="34" t="s">
        <v>127</v>
      </c>
      <c r="B61" s="34"/>
      <c r="C61" s="29">
        <f>MAX(C24:C56)</f>
        <v>0.36416537394519599</v>
      </c>
      <c r="D61" s="29">
        <f>MAX(D24:D56)</f>
        <v>0.38193648237400901</v>
      </c>
      <c r="E61" s="29">
        <f>MAX(E24:E56)</f>
        <v>0.47704366126710201</v>
      </c>
      <c r="F61" s="29">
        <f>MAX(F24:F56)</f>
        <v>0.47704366126710201</v>
      </c>
      <c r="G61" s="26" t="s">
        <v>124</v>
      </c>
      <c r="H61" s="29">
        <f>MAX(H24:H56)</f>
        <v>0.37271671521041499</v>
      </c>
      <c r="I61" s="29">
        <f>MAX(I24:I56)</f>
        <v>1</v>
      </c>
      <c r="J61" s="26" t="s">
        <v>124</v>
      </c>
      <c r="K61" s="29">
        <f>MAX(K24:K56)</f>
        <v>0.17944316686441708</v>
      </c>
      <c r="L61" s="26" t="s">
        <v>124</v>
      </c>
      <c r="M61" s="6"/>
      <c r="N61" s="6"/>
      <c r="O61" s="6"/>
      <c r="P61" s="6"/>
      <c r="Q61" s="6"/>
      <c r="R61" s="6"/>
      <c r="S61" s="6"/>
      <c r="T61" s="6"/>
      <c r="U61" s="6"/>
      <c r="V61" s="6"/>
      <c r="W61" s="6"/>
      <c r="X61" s="6"/>
      <c r="Y61" s="6"/>
    </row>
    <row r="62" spans="1:25" customFormat="1" ht="13.35" customHeight="1" x14ac:dyDescent="0.25">
      <c r="A62" s="34" t="s">
        <v>128</v>
      </c>
      <c r="B62" s="34"/>
      <c r="C62" s="29">
        <f>MIN(C24:C56)</f>
        <v>7.5002596399961402E-2</v>
      </c>
      <c r="D62" s="29">
        <f>MIN(D24:D56)</f>
        <v>6.3591530738490706E-2</v>
      </c>
      <c r="E62" s="29">
        <f>MIN(E24:E56)</f>
        <v>-0.2915515260554889</v>
      </c>
      <c r="F62" s="29">
        <f>MIN(F24:F56)</f>
        <v>2.4772254031605067E-3</v>
      </c>
      <c r="G62" s="26" t="s">
        <v>124</v>
      </c>
      <c r="H62" s="29">
        <f>MIN(H24:H56)</f>
        <v>6.9644678158356094E-2</v>
      </c>
      <c r="I62" s="29">
        <f>MIN(I24:I56)</f>
        <v>0.18685686827605413</v>
      </c>
      <c r="J62" s="26" t="s">
        <v>124</v>
      </c>
      <c r="K62" s="29">
        <f>MIN(K24:K56)</f>
        <v>6.7447651685138626E-4</v>
      </c>
      <c r="L62" s="26" t="s">
        <v>124</v>
      </c>
      <c r="M62" s="6"/>
      <c r="N62" s="6"/>
      <c r="O62" s="6"/>
      <c r="P62" s="6"/>
      <c r="Q62" s="6"/>
      <c r="R62" s="6"/>
      <c r="S62" s="6"/>
      <c r="T62" s="6"/>
      <c r="U62" s="6"/>
      <c r="V62" s="6"/>
      <c r="W62" s="6"/>
      <c r="X62" s="6"/>
      <c r="Y62" s="6"/>
    </row>
    <row r="63" spans="1:25" ht="18.75" x14ac:dyDescent="0.25">
      <c r="A63" s="31" t="s">
        <v>129</v>
      </c>
      <c r="B63" s="31"/>
      <c r="C63" s="31"/>
      <c r="D63" s="31"/>
      <c r="E63" s="31"/>
      <c r="F63" s="31"/>
      <c r="G63" s="31"/>
      <c r="H63" s="31"/>
      <c r="I63" s="31"/>
      <c r="J63" s="31"/>
      <c r="K63" s="31"/>
      <c r="L63" s="31"/>
    </row>
    <row r="64" spans="1:25" ht="43.7" customHeight="1" x14ac:dyDescent="0.25">
      <c r="A64" s="32"/>
      <c r="B64" s="32"/>
      <c r="C64" s="32"/>
      <c r="D64" s="32"/>
      <c r="E64" s="32"/>
      <c r="F64" s="32"/>
      <c r="G64" s="32"/>
      <c r="H64" s="32"/>
      <c r="I64" s="32"/>
      <c r="J64" s="32"/>
      <c r="K64" s="32"/>
      <c r="L64" s="32"/>
    </row>
  </sheetData>
  <mergeCells count="20">
    <mergeCell ref="B20:L20"/>
    <mergeCell ref="B19:L19"/>
    <mergeCell ref="A63:L63"/>
    <mergeCell ref="A64:L64"/>
    <mergeCell ref="B21:D21"/>
    <mergeCell ref="F21:I21"/>
    <mergeCell ref="K21:L21"/>
    <mergeCell ref="A22:L22"/>
    <mergeCell ref="A57:L57"/>
    <mergeCell ref="A58:B58"/>
    <mergeCell ref="A59:B59"/>
    <mergeCell ref="A60:B60"/>
    <mergeCell ref="A61:B61"/>
    <mergeCell ref="A62:B62"/>
    <mergeCell ref="A14:L14"/>
    <mergeCell ref="B15:F15"/>
    <mergeCell ref="H15:L15"/>
    <mergeCell ref="B18:L18"/>
    <mergeCell ref="B17:L17"/>
    <mergeCell ref="B16:L16"/>
  </mergeCells>
  <conditionalFormatting sqref="G24:G56">
    <cfRule type="colorScale" priority="6">
      <colorScale>
        <cfvo type="min"/>
        <cfvo type="percentile" val="50"/>
        <cfvo type="max"/>
        <color rgb="FF63BE7B"/>
        <color rgb="FFFFEB84"/>
        <color rgb="FFF8696B"/>
      </colorScale>
    </cfRule>
  </conditionalFormatting>
  <conditionalFormatting sqref="G58:G62">
    <cfRule type="colorScale" priority="3">
      <colorScale>
        <cfvo type="min"/>
        <cfvo type="percentile" val="50"/>
        <cfvo type="max"/>
        <color rgb="FF63BE7B"/>
        <color rgb="FFFFEB84"/>
        <color rgb="FFF8696B"/>
      </colorScale>
    </cfRule>
  </conditionalFormatting>
  <conditionalFormatting sqref="J24:J56">
    <cfRule type="colorScale" priority="5">
      <colorScale>
        <cfvo type="min"/>
        <cfvo type="percentile" val="50"/>
        <cfvo type="max"/>
        <color rgb="FF63BE7B"/>
        <color rgb="FFFFEB84"/>
        <color rgb="FFF8696B"/>
      </colorScale>
    </cfRule>
  </conditionalFormatting>
  <conditionalFormatting sqref="J58:J62">
    <cfRule type="colorScale" priority="2">
      <colorScale>
        <cfvo type="min"/>
        <cfvo type="percentile" val="50"/>
        <cfvo type="max"/>
        <color rgb="FF63BE7B"/>
        <color rgb="FFFFEB84"/>
        <color rgb="FFF8696B"/>
      </colorScale>
    </cfRule>
  </conditionalFormatting>
  <conditionalFormatting sqref="L24:L56">
    <cfRule type="colorScale" priority="4">
      <colorScale>
        <cfvo type="min"/>
        <cfvo type="percentile" val="50"/>
        <cfvo type="max"/>
        <color rgb="FF63BE7B"/>
        <color rgb="FFFFEB84"/>
        <color rgb="FFF8696B"/>
      </colorScale>
    </cfRule>
  </conditionalFormatting>
  <conditionalFormatting sqref="L58:L62">
    <cfRule type="colorScale" priority="1">
      <colorScale>
        <cfvo type="min"/>
        <cfvo type="percentile" val="50"/>
        <cfvo type="max"/>
        <color rgb="FF63BE7B"/>
        <color rgb="FFFFEB84"/>
        <color rgb="FFF8696B"/>
      </colorScale>
    </cfRule>
  </conditionalFormatting>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758977-F5CE-4F12-9B0A-A6E1A4EA172D}">
  <sheetPr>
    <tabColor rgb="FF00B050"/>
  </sheetPr>
  <dimension ref="A14:Y64"/>
  <sheetViews>
    <sheetView zoomScale="80" zoomScaleNormal="80" workbookViewId="0"/>
  </sheetViews>
  <sheetFormatPr baseColWidth="10" defaultColWidth="10.625" defaultRowHeight="15" x14ac:dyDescent="0.25"/>
  <cols>
    <col min="1" max="1" width="15.125" style="10" customWidth="1"/>
    <col min="2" max="12" width="13.375" style="10" customWidth="1"/>
    <col min="13" max="16384" width="10.625" style="1"/>
  </cols>
  <sheetData>
    <row r="14" spans="1:12" ht="18.75" x14ac:dyDescent="0.25">
      <c r="A14" s="31" t="s">
        <v>63</v>
      </c>
      <c r="B14" s="31"/>
      <c r="C14" s="31"/>
      <c r="D14" s="31"/>
      <c r="E14" s="31"/>
      <c r="F14" s="31"/>
      <c r="G14" s="31"/>
      <c r="H14" s="31"/>
      <c r="I14" s="31"/>
      <c r="J14" s="31"/>
      <c r="K14" s="31"/>
      <c r="L14" s="31"/>
    </row>
    <row r="15" spans="1:12" s="3" customFormat="1" ht="44.1" customHeight="1" x14ac:dyDescent="0.25">
      <c r="A15" s="2" t="s">
        <v>1</v>
      </c>
      <c r="B15" s="42" t="s">
        <v>64</v>
      </c>
      <c r="C15" s="43"/>
      <c r="D15" s="43"/>
      <c r="E15" s="43"/>
      <c r="F15" s="44"/>
      <c r="G15" s="4" t="s">
        <v>3</v>
      </c>
      <c r="H15" s="38" t="s">
        <v>200</v>
      </c>
      <c r="I15" s="38"/>
      <c r="J15" s="38"/>
      <c r="K15" s="38"/>
      <c r="L15" s="38"/>
    </row>
    <row r="16" spans="1:12" s="3" customFormat="1" ht="44.1" customHeight="1" x14ac:dyDescent="0.25">
      <c r="A16" s="2" t="s">
        <v>5</v>
      </c>
      <c r="B16" s="39" t="s">
        <v>48</v>
      </c>
      <c r="C16" s="39"/>
      <c r="D16" s="39"/>
      <c r="E16" s="39"/>
      <c r="F16" s="39"/>
      <c r="G16" s="39"/>
      <c r="H16" s="39"/>
      <c r="I16" s="39"/>
      <c r="J16" s="39"/>
      <c r="K16" s="39"/>
      <c r="L16" s="39"/>
    </row>
    <row r="17" spans="1:14" s="3" customFormat="1" ht="44.1" customHeight="1" x14ac:dyDescent="0.25">
      <c r="A17" s="2" t="s">
        <v>66</v>
      </c>
      <c r="B17" s="39" t="s">
        <v>211</v>
      </c>
      <c r="C17" s="39"/>
      <c r="D17" s="39"/>
      <c r="E17" s="39"/>
      <c r="F17" s="39"/>
      <c r="G17" s="39"/>
      <c r="H17" s="39"/>
      <c r="I17" s="39"/>
      <c r="J17" s="39"/>
      <c r="K17" s="39"/>
      <c r="L17" s="39"/>
    </row>
    <row r="18" spans="1:14" s="3" customFormat="1" ht="44.1" customHeight="1" x14ac:dyDescent="0.25">
      <c r="A18" s="2" t="s">
        <v>68</v>
      </c>
      <c r="B18" s="39" t="s">
        <v>212</v>
      </c>
      <c r="C18" s="39"/>
      <c r="D18" s="39"/>
      <c r="E18" s="39"/>
      <c r="F18" s="39"/>
      <c r="G18" s="39"/>
      <c r="H18" s="39"/>
      <c r="I18" s="39"/>
      <c r="J18" s="39"/>
      <c r="K18" s="39"/>
      <c r="L18" s="39"/>
    </row>
    <row r="19" spans="1:14" s="3" customFormat="1" ht="44.1" customHeight="1" x14ac:dyDescent="0.25">
      <c r="A19" s="2" t="s">
        <v>70</v>
      </c>
      <c r="B19" s="39"/>
      <c r="C19" s="39"/>
      <c r="D19" s="39"/>
      <c r="E19" s="39"/>
      <c r="F19" s="39"/>
      <c r="G19" s="39"/>
      <c r="H19" s="39"/>
      <c r="I19" s="39"/>
      <c r="J19" s="39"/>
      <c r="K19" s="39"/>
      <c r="L19" s="39"/>
    </row>
    <row r="20" spans="1:14" s="3" customFormat="1" ht="44.1" customHeight="1" x14ac:dyDescent="0.25">
      <c r="A20" s="2" t="s">
        <v>71</v>
      </c>
      <c r="B20" s="39" t="s">
        <v>243</v>
      </c>
      <c r="C20" s="39"/>
      <c r="D20" s="39"/>
      <c r="E20" s="39"/>
      <c r="F20" s="39"/>
      <c r="G20" s="39"/>
      <c r="H20" s="39"/>
      <c r="I20" s="39"/>
      <c r="J20" s="39"/>
      <c r="K20" s="39"/>
      <c r="L20" s="39"/>
    </row>
    <row r="21" spans="1:14" s="3" customFormat="1" ht="43.7" customHeight="1" x14ac:dyDescent="0.25">
      <c r="A21" s="27" t="s">
        <v>72</v>
      </c>
      <c r="B21" s="40" t="s">
        <v>203</v>
      </c>
      <c r="C21" s="40"/>
      <c r="D21" s="40"/>
      <c r="E21" s="28" t="s">
        <v>74</v>
      </c>
      <c r="F21" s="41" t="s">
        <v>213</v>
      </c>
      <c r="G21" s="36"/>
      <c r="H21" s="36"/>
      <c r="I21" s="37"/>
      <c r="J21" s="2" t="s">
        <v>76</v>
      </c>
      <c r="K21" s="39" t="s">
        <v>14</v>
      </c>
      <c r="L21" s="39"/>
    </row>
    <row r="22" spans="1:14" ht="18.75" x14ac:dyDescent="0.25">
      <c r="A22" s="31" t="s">
        <v>77</v>
      </c>
      <c r="B22" s="31"/>
      <c r="C22" s="31"/>
      <c r="D22" s="31"/>
      <c r="E22" s="31"/>
      <c r="F22" s="31"/>
      <c r="G22" s="31"/>
      <c r="H22" s="31"/>
      <c r="I22" s="31"/>
      <c r="J22" s="31"/>
      <c r="K22" s="31"/>
      <c r="L22" s="31"/>
    </row>
    <row r="23" spans="1:14" s="6" customFormat="1" ht="32.25" customHeight="1" x14ac:dyDescent="0.25">
      <c r="A23" s="4" t="s">
        <v>78</v>
      </c>
      <c r="B23" s="5" t="s">
        <v>79</v>
      </c>
      <c r="C23" s="2" t="s">
        <v>80</v>
      </c>
      <c r="D23" s="2" t="s">
        <v>81</v>
      </c>
      <c r="E23" s="2" t="s">
        <v>82</v>
      </c>
      <c r="F23" s="2" t="s">
        <v>83</v>
      </c>
      <c r="G23" s="2" t="s">
        <v>84</v>
      </c>
      <c r="H23" s="2" t="s">
        <v>85</v>
      </c>
      <c r="I23" s="2" t="s">
        <v>86</v>
      </c>
      <c r="J23" s="2" t="s">
        <v>87</v>
      </c>
      <c r="K23" s="2" t="s">
        <v>88</v>
      </c>
      <c r="L23" s="2" t="s">
        <v>89</v>
      </c>
    </row>
    <row r="24" spans="1:14" x14ac:dyDescent="0.25">
      <c r="A24" s="7">
        <v>5</v>
      </c>
      <c r="B24" s="7" t="s">
        <v>147</v>
      </c>
      <c r="C24" s="9">
        <v>0.12522318286790668</v>
      </c>
      <c r="D24" s="9">
        <v>0.14593211034996936</v>
      </c>
      <c r="E24" s="9">
        <f>(C24-D24)/D24</f>
        <v>-0.14190795591456359</v>
      </c>
      <c r="F24" s="9">
        <f>ABS(E24)</f>
        <v>0.14190795591456359</v>
      </c>
      <c r="G24" s="7">
        <f>RANK(F24,$F$24:$F$56,1)</f>
        <v>27</v>
      </c>
      <c r="H24" s="9">
        <v>0.13507289258599101</v>
      </c>
      <c r="I24" s="9">
        <f>MIN($H$24:$H$56)/H24</f>
        <v>0.66530797058126889</v>
      </c>
      <c r="J24" s="7">
        <f>RANK(I24,$I$24:$I$56,1)</f>
        <v>11</v>
      </c>
      <c r="K24" s="9">
        <f>I24*F24</f>
        <v>9.4412494158854485E-2</v>
      </c>
      <c r="L24" s="7">
        <f>RANK(K24,$K$24:$K$56,1)</f>
        <v>25</v>
      </c>
      <c r="M24" s="6">
        <f>IF(E24&gt;0,1,-1)</f>
        <v>-1</v>
      </c>
      <c r="N24" s="6">
        <f>K24*M24</f>
        <v>-9.4412494158854485E-2</v>
      </c>
    </row>
    <row r="25" spans="1:14" x14ac:dyDescent="0.25">
      <c r="A25" s="7">
        <v>8</v>
      </c>
      <c r="B25" s="7" t="s">
        <v>148</v>
      </c>
      <c r="C25" s="9">
        <v>9.9786595981568388E-2</v>
      </c>
      <c r="D25" s="9">
        <v>0.10014391836744772</v>
      </c>
      <c r="E25" s="9">
        <f t="shared" ref="E25:E56" si="0">(C25-D25)/D25</f>
        <v>-3.5680887237530446E-3</v>
      </c>
      <c r="F25" s="9">
        <f t="shared" ref="F25:F56" si="1">ABS(E25)</f>
        <v>3.5680887237530446E-3</v>
      </c>
      <c r="G25" s="7">
        <f t="shared" ref="G25:G56" si="2">RANK(F25,$F$24:$F$56,1)</f>
        <v>1</v>
      </c>
      <c r="H25" s="9">
        <v>9.9958403420127406E-2</v>
      </c>
      <c r="I25" s="9">
        <f t="shared" ref="I25:I56" si="3">MIN($H$24:$H$56)/H25</f>
        <v>0.89902468399002422</v>
      </c>
      <c r="J25" s="7">
        <f t="shared" ref="J25:J56" si="4">RANK(I25,$I$24:$I$56,1)</f>
        <v>30</v>
      </c>
      <c r="K25" s="9">
        <f t="shared" ref="K25:K56" si="5">I25*F25</f>
        <v>3.2077998373204498E-3</v>
      </c>
      <c r="L25" s="7">
        <f t="shared" ref="L25:L56" si="6">RANK(K25,$K$24:$K$56,1)</f>
        <v>1</v>
      </c>
      <c r="M25" s="6">
        <f t="shared" ref="M25:M56" si="7">IF(E25&gt;0,1,-1)</f>
        <v>-1</v>
      </c>
      <c r="N25" s="6">
        <f t="shared" ref="N25:N56" si="8">K25*M25</f>
        <v>-3.2077998373204498E-3</v>
      </c>
    </row>
    <row r="26" spans="1:14" x14ac:dyDescent="0.25">
      <c r="A26" s="7">
        <v>11</v>
      </c>
      <c r="B26" s="7" t="s">
        <v>149</v>
      </c>
      <c r="C26" s="9">
        <v>8.9219035726346346E-2</v>
      </c>
      <c r="D26" s="9">
        <v>9.058790140663231E-2</v>
      </c>
      <c r="E26" s="9">
        <f t="shared" si="0"/>
        <v>-1.5110910607602872E-2</v>
      </c>
      <c r="F26" s="9">
        <f t="shared" si="1"/>
        <v>1.5110910607602872E-2</v>
      </c>
      <c r="G26" s="7">
        <f t="shared" si="2"/>
        <v>4</v>
      </c>
      <c r="H26" s="9">
        <v>8.9865072046927397E-2</v>
      </c>
      <c r="I26" s="9">
        <f t="shared" si="3"/>
        <v>1</v>
      </c>
      <c r="J26" s="7">
        <f t="shared" si="4"/>
        <v>33</v>
      </c>
      <c r="K26" s="9">
        <f t="shared" si="5"/>
        <v>1.5110910607602872E-2</v>
      </c>
      <c r="L26" s="7">
        <f t="shared" si="6"/>
        <v>9</v>
      </c>
      <c r="M26" s="6">
        <f t="shared" si="7"/>
        <v>-1</v>
      </c>
      <c r="N26" s="6">
        <f t="shared" si="8"/>
        <v>-1.5110910607602872E-2</v>
      </c>
    </row>
    <row r="27" spans="1:14" x14ac:dyDescent="0.25">
      <c r="A27" s="7">
        <v>13</v>
      </c>
      <c r="B27" s="7" t="s">
        <v>150</v>
      </c>
      <c r="C27" s="9">
        <v>0.12647255438325505</v>
      </c>
      <c r="D27" s="9">
        <v>0.12200691987044418</v>
      </c>
      <c r="E27" s="9">
        <f t="shared" si="0"/>
        <v>3.660148553502382E-2</v>
      </c>
      <c r="F27" s="9">
        <f t="shared" si="1"/>
        <v>3.660148553502382E-2</v>
      </c>
      <c r="G27" s="7">
        <f t="shared" si="2"/>
        <v>12</v>
      </c>
      <c r="H27" s="9">
        <v>0.124281680386431</v>
      </c>
      <c r="I27" s="9">
        <f t="shared" si="3"/>
        <v>0.72307577245100407</v>
      </c>
      <c r="J27" s="7">
        <f t="shared" si="4"/>
        <v>21</v>
      </c>
      <c r="K27" s="9">
        <f t="shared" si="5"/>
        <v>2.6465647426091601E-2</v>
      </c>
      <c r="L27" s="7">
        <f t="shared" si="6"/>
        <v>14</v>
      </c>
      <c r="M27" s="6">
        <f t="shared" si="7"/>
        <v>1</v>
      </c>
      <c r="N27" s="6">
        <f t="shared" si="8"/>
        <v>2.6465647426091601E-2</v>
      </c>
    </row>
    <row r="28" spans="1:14" x14ac:dyDescent="0.25">
      <c r="A28" s="7">
        <v>15</v>
      </c>
      <c r="B28" s="7" t="s">
        <v>151</v>
      </c>
      <c r="C28" s="9">
        <v>9.6781860948855922E-2</v>
      </c>
      <c r="D28" s="9">
        <v>0.11274460069574062</v>
      </c>
      <c r="E28" s="9">
        <f t="shared" si="0"/>
        <v>-0.14158318578787385</v>
      </c>
      <c r="F28" s="9">
        <f t="shared" si="1"/>
        <v>0.14158318578787385</v>
      </c>
      <c r="G28" s="7">
        <f t="shared" si="2"/>
        <v>26</v>
      </c>
      <c r="H28" s="9">
        <v>0.104556844408087</v>
      </c>
      <c r="I28" s="9">
        <f t="shared" si="3"/>
        <v>0.85948531208710366</v>
      </c>
      <c r="J28" s="7">
        <f t="shared" si="4"/>
        <v>29</v>
      </c>
      <c r="K28" s="9">
        <f t="shared" si="5"/>
        <v>0.12168866862317713</v>
      </c>
      <c r="L28" s="7">
        <f t="shared" si="6"/>
        <v>29</v>
      </c>
      <c r="M28" s="6">
        <f t="shared" si="7"/>
        <v>-1</v>
      </c>
      <c r="N28" s="6">
        <f t="shared" si="8"/>
        <v>-0.12168866862317713</v>
      </c>
    </row>
    <row r="29" spans="1:14" x14ac:dyDescent="0.25">
      <c r="A29" s="7">
        <v>17</v>
      </c>
      <c r="B29" s="7" t="s">
        <v>152</v>
      </c>
      <c r="C29" s="9">
        <v>0.12230441783185364</v>
      </c>
      <c r="D29" s="9">
        <v>0.13067824701416342</v>
      </c>
      <c r="E29" s="9">
        <f t="shared" si="0"/>
        <v>-6.4079748340993503E-2</v>
      </c>
      <c r="F29" s="9">
        <f t="shared" si="1"/>
        <v>6.4079748340993503E-2</v>
      </c>
      <c r="G29" s="7">
        <f t="shared" si="2"/>
        <v>19</v>
      </c>
      <c r="H29" s="9">
        <v>0.126298928126194</v>
      </c>
      <c r="I29" s="9">
        <f t="shared" si="3"/>
        <v>0.71152679900131044</v>
      </c>
      <c r="J29" s="7">
        <f t="shared" si="4"/>
        <v>19</v>
      </c>
      <c r="K29" s="9">
        <f t="shared" si="5"/>
        <v>4.5594458217876638E-2</v>
      </c>
      <c r="L29" s="7">
        <f t="shared" si="6"/>
        <v>19</v>
      </c>
      <c r="M29" s="6">
        <f t="shared" si="7"/>
        <v>-1</v>
      </c>
      <c r="N29" s="6">
        <f t="shared" si="8"/>
        <v>-4.5594458217876638E-2</v>
      </c>
    </row>
    <row r="30" spans="1:14" x14ac:dyDescent="0.25">
      <c r="A30" s="7">
        <v>18</v>
      </c>
      <c r="B30" s="7" t="s">
        <v>153</v>
      </c>
      <c r="C30" s="9">
        <v>0.15201368408970986</v>
      </c>
      <c r="D30" s="9">
        <v>0.13028359207461954</v>
      </c>
      <c r="E30" s="9">
        <f t="shared" si="0"/>
        <v>0.16679070379518304</v>
      </c>
      <c r="F30" s="9">
        <f t="shared" si="1"/>
        <v>0.16679070379518304</v>
      </c>
      <c r="G30" s="7">
        <f t="shared" si="2"/>
        <v>29</v>
      </c>
      <c r="H30" s="9">
        <v>0.14114056282217999</v>
      </c>
      <c r="I30" s="9">
        <f t="shared" si="3"/>
        <v>0.63670620443923343</v>
      </c>
      <c r="J30" s="7">
        <f t="shared" si="4"/>
        <v>9</v>
      </c>
      <c r="K30" s="9">
        <f t="shared" si="5"/>
        <v>0.10619667594917945</v>
      </c>
      <c r="L30" s="7">
        <f t="shared" si="6"/>
        <v>28</v>
      </c>
      <c r="M30" s="6">
        <f t="shared" si="7"/>
        <v>1</v>
      </c>
      <c r="N30" s="6">
        <f t="shared" si="8"/>
        <v>0.10619667594917945</v>
      </c>
    </row>
    <row r="31" spans="1:14" x14ac:dyDescent="0.25">
      <c r="A31" s="7">
        <v>19</v>
      </c>
      <c r="B31" s="7" t="s">
        <v>154</v>
      </c>
      <c r="C31" s="9">
        <v>0.10062653783091025</v>
      </c>
      <c r="D31" s="9">
        <v>0.12237968865609553</v>
      </c>
      <c r="E31" s="9">
        <f t="shared" si="0"/>
        <v>-0.1777513169388325</v>
      </c>
      <c r="F31" s="9">
        <f t="shared" si="1"/>
        <v>0.1777513169388325</v>
      </c>
      <c r="G31" s="7">
        <f t="shared" si="2"/>
        <v>30</v>
      </c>
      <c r="H31" s="9">
        <v>0.111265242990887</v>
      </c>
      <c r="I31" s="9">
        <f t="shared" si="3"/>
        <v>0.80766526573161446</v>
      </c>
      <c r="J31" s="7">
        <f t="shared" si="4"/>
        <v>27</v>
      </c>
      <c r="K31" s="9">
        <f t="shared" si="5"/>
        <v>0.14356356462954659</v>
      </c>
      <c r="L31" s="7">
        <f t="shared" si="6"/>
        <v>30</v>
      </c>
      <c r="M31" s="6">
        <f t="shared" si="7"/>
        <v>-1</v>
      </c>
      <c r="N31" s="6">
        <f t="shared" si="8"/>
        <v>-0.14356356462954659</v>
      </c>
    </row>
    <row r="32" spans="1:14" x14ac:dyDescent="0.25">
      <c r="A32" s="7">
        <v>20</v>
      </c>
      <c r="B32" s="7" t="s">
        <v>155</v>
      </c>
      <c r="C32" s="9">
        <v>0.1253109720906587</v>
      </c>
      <c r="D32" s="9">
        <v>0.11639823985153096</v>
      </c>
      <c r="E32" s="9">
        <f t="shared" si="0"/>
        <v>7.6571022469894431E-2</v>
      </c>
      <c r="F32" s="9">
        <f t="shared" si="1"/>
        <v>7.6571022469894431E-2</v>
      </c>
      <c r="G32" s="7">
        <f t="shared" si="2"/>
        <v>23</v>
      </c>
      <c r="H32" s="9">
        <v>0.120959678640219</v>
      </c>
      <c r="I32" s="9">
        <f t="shared" si="3"/>
        <v>0.74293411703102297</v>
      </c>
      <c r="J32" s="7">
        <f t="shared" si="4"/>
        <v>22</v>
      </c>
      <c r="K32" s="9">
        <f t="shared" si="5"/>
        <v>5.6887224968833638E-2</v>
      </c>
      <c r="L32" s="7">
        <f t="shared" si="6"/>
        <v>23</v>
      </c>
      <c r="M32" s="6">
        <f t="shared" si="7"/>
        <v>1</v>
      </c>
      <c r="N32" s="6">
        <f t="shared" si="8"/>
        <v>5.6887224968833638E-2</v>
      </c>
    </row>
    <row r="33" spans="1:14" x14ac:dyDescent="0.25">
      <c r="A33" s="7">
        <v>23</v>
      </c>
      <c r="B33" s="7" t="s">
        <v>156</v>
      </c>
      <c r="C33" s="9">
        <v>0.13873866854164968</v>
      </c>
      <c r="D33" s="9">
        <v>0.113495884724271</v>
      </c>
      <c r="E33" s="9">
        <f t="shared" si="0"/>
        <v>0.22241144583086842</v>
      </c>
      <c r="F33" s="9">
        <f t="shared" si="1"/>
        <v>0.22241144583086842</v>
      </c>
      <c r="G33" s="7">
        <f t="shared" si="2"/>
        <v>32</v>
      </c>
      <c r="H33" s="9">
        <v>0.12632013581581999</v>
      </c>
      <c r="I33" s="9">
        <f t="shared" si="3"/>
        <v>0.71140734188217158</v>
      </c>
      <c r="J33" s="7">
        <f t="shared" si="4"/>
        <v>18</v>
      </c>
      <c r="K33" s="9">
        <f t="shared" si="5"/>
        <v>0.1582251354827087</v>
      </c>
      <c r="L33" s="7">
        <f t="shared" si="6"/>
        <v>32</v>
      </c>
      <c r="M33" s="6">
        <f t="shared" si="7"/>
        <v>1</v>
      </c>
      <c r="N33" s="6">
        <f t="shared" si="8"/>
        <v>0.1582251354827087</v>
      </c>
    </row>
    <row r="34" spans="1:14" x14ac:dyDescent="0.25">
      <c r="A34" s="7">
        <v>25</v>
      </c>
      <c r="B34" s="7" t="s">
        <v>157</v>
      </c>
      <c r="C34" s="9">
        <v>0.1294482263904877</v>
      </c>
      <c r="D34" s="9">
        <v>0.1265292292622324</v>
      </c>
      <c r="E34" s="9">
        <f t="shared" si="0"/>
        <v>2.3069745585865123E-2</v>
      </c>
      <c r="F34" s="9">
        <f t="shared" si="1"/>
        <v>2.3069745585865123E-2</v>
      </c>
      <c r="G34" s="7">
        <f t="shared" si="2"/>
        <v>9</v>
      </c>
      <c r="H34" s="9">
        <v>0.12802155908468499</v>
      </c>
      <c r="I34" s="9">
        <f t="shared" si="3"/>
        <v>0.7019526452375302</v>
      </c>
      <c r="J34" s="7">
        <f t="shared" si="4"/>
        <v>15</v>
      </c>
      <c r="K34" s="9">
        <f t="shared" si="5"/>
        <v>1.6193868938954858E-2</v>
      </c>
      <c r="L34" s="7">
        <f t="shared" si="6"/>
        <v>10</v>
      </c>
      <c r="M34" s="6">
        <f t="shared" si="7"/>
        <v>1</v>
      </c>
      <c r="N34" s="6">
        <f t="shared" si="8"/>
        <v>1.6193868938954858E-2</v>
      </c>
    </row>
    <row r="35" spans="1:14" x14ac:dyDescent="0.25">
      <c r="A35" s="7">
        <v>27</v>
      </c>
      <c r="B35" s="7" t="s">
        <v>158</v>
      </c>
      <c r="C35" s="9">
        <v>0.12862982618445792</v>
      </c>
      <c r="D35" s="9">
        <v>0.126633901162542</v>
      </c>
      <c r="E35" s="9">
        <f t="shared" si="0"/>
        <v>1.5761379880053106E-2</v>
      </c>
      <c r="F35" s="9">
        <f t="shared" si="1"/>
        <v>1.5761379880053106E-2</v>
      </c>
      <c r="G35" s="7">
        <f t="shared" si="2"/>
        <v>5</v>
      </c>
      <c r="H35" s="9">
        <v>0.127659017598278</v>
      </c>
      <c r="I35" s="9">
        <f t="shared" si="3"/>
        <v>0.70394613508399417</v>
      </c>
      <c r="J35" s="7">
        <f t="shared" si="4"/>
        <v>16</v>
      </c>
      <c r="K35" s="9">
        <f t="shared" si="5"/>
        <v>1.1095162450154012E-2</v>
      </c>
      <c r="L35" s="7">
        <f t="shared" si="6"/>
        <v>4</v>
      </c>
      <c r="M35" s="6">
        <f t="shared" si="7"/>
        <v>1</v>
      </c>
      <c r="N35" s="6">
        <f t="shared" si="8"/>
        <v>1.1095162450154012E-2</v>
      </c>
    </row>
    <row r="36" spans="1:14" x14ac:dyDescent="0.25">
      <c r="A36" s="7">
        <v>41</v>
      </c>
      <c r="B36" s="7" t="s">
        <v>159</v>
      </c>
      <c r="C36" s="9">
        <v>0.13040961105762119</v>
      </c>
      <c r="D36" s="9">
        <v>0.13856695738603791</v>
      </c>
      <c r="E36" s="9">
        <f t="shared" si="0"/>
        <v>-5.8869347226055635E-2</v>
      </c>
      <c r="F36" s="9">
        <f t="shared" si="1"/>
        <v>5.8869347226055635E-2</v>
      </c>
      <c r="G36" s="7">
        <f t="shared" si="2"/>
        <v>18</v>
      </c>
      <c r="H36" s="9">
        <v>0.13442750421882799</v>
      </c>
      <c r="I36" s="9">
        <f t="shared" si="3"/>
        <v>0.66850212364755668</v>
      </c>
      <c r="J36" s="7">
        <f t="shared" si="4"/>
        <v>12</v>
      </c>
      <c r="K36" s="9">
        <f t="shared" si="5"/>
        <v>3.9354283638363595E-2</v>
      </c>
      <c r="L36" s="7">
        <f t="shared" si="6"/>
        <v>18</v>
      </c>
      <c r="M36" s="6">
        <f t="shared" si="7"/>
        <v>-1</v>
      </c>
      <c r="N36" s="6">
        <f t="shared" si="8"/>
        <v>-3.9354283638363595E-2</v>
      </c>
    </row>
    <row r="37" spans="1:14" x14ac:dyDescent="0.25">
      <c r="A37" s="7">
        <v>44</v>
      </c>
      <c r="B37" s="7" t="s">
        <v>160</v>
      </c>
      <c r="C37" s="9">
        <v>0.12649818648649366</v>
      </c>
      <c r="D37" s="9">
        <v>0.12282063132883522</v>
      </c>
      <c r="E37" s="9">
        <f t="shared" si="0"/>
        <v>2.9942487006212309E-2</v>
      </c>
      <c r="F37" s="9">
        <f t="shared" si="1"/>
        <v>2.9942487006212309E-2</v>
      </c>
      <c r="G37" s="7">
        <f t="shared" si="2"/>
        <v>10</v>
      </c>
      <c r="H37" s="9">
        <v>0.124729278668448</v>
      </c>
      <c r="I37" s="9">
        <f t="shared" si="3"/>
        <v>0.72048097292219815</v>
      </c>
      <c r="J37" s="7">
        <f t="shared" si="4"/>
        <v>20</v>
      </c>
      <c r="K37" s="9">
        <f t="shared" si="5"/>
        <v>2.1572992169946119E-2</v>
      </c>
      <c r="L37" s="7">
        <f t="shared" si="6"/>
        <v>11</v>
      </c>
      <c r="M37" s="6">
        <f t="shared" si="7"/>
        <v>1</v>
      </c>
      <c r="N37" s="6">
        <f t="shared" si="8"/>
        <v>2.1572992169946119E-2</v>
      </c>
    </row>
    <row r="38" spans="1:14" x14ac:dyDescent="0.25">
      <c r="A38" s="7">
        <v>47</v>
      </c>
      <c r="B38" s="7" t="s">
        <v>161</v>
      </c>
      <c r="C38" s="9">
        <v>0.14208810037594319</v>
      </c>
      <c r="D38" s="9">
        <v>0.14425102720653921</v>
      </c>
      <c r="E38" s="9">
        <f t="shared" si="0"/>
        <v>-1.4994186679164028E-2</v>
      </c>
      <c r="F38" s="9">
        <f t="shared" si="1"/>
        <v>1.4994186679164028E-2</v>
      </c>
      <c r="G38" s="7">
        <f t="shared" si="2"/>
        <v>3</v>
      </c>
      <c r="H38" s="9">
        <v>0.14315904701694501</v>
      </c>
      <c r="I38" s="9">
        <f t="shared" si="3"/>
        <v>0.62772890655167968</v>
      </c>
      <c r="J38" s="7">
        <f t="shared" si="4"/>
        <v>8</v>
      </c>
      <c r="K38" s="9">
        <f t="shared" si="5"/>
        <v>9.4122844087433967E-3</v>
      </c>
      <c r="L38" s="7">
        <f t="shared" si="6"/>
        <v>2</v>
      </c>
      <c r="M38" s="6">
        <f t="shared" si="7"/>
        <v>-1</v>
      </c>
      <c r="N38" s="6">
        <f t="shared" si="8"/>
        <v>-9.4122844087433967E-3</v>
      </c>
    </row>
    <row r="39" spans="1:14" x14ac:dyDescent="0.25">
      <c r="A39" s="7">
        <v>50</v>
      </c>
      <c r="B39" s="7" t="s">
        <v>162</v>
      </c>
      <c r="C39" s="9">
        <v>9.8313086548304021E-2</v>
      </c>
      <c r="D39" s="9">
        <v>0.11959699952859779</v>
      </c>
      <c r="E39" s="9">
        <f t="shared" si="0"/>
        <v>-0.17796360330264305</v>
      </c>
      <c r="F39" s="9">
        <f t="shared" si="1"/>
        <v>0.17796360330264305</v>
      </c>
      <c r="G39" s="7">
        <f t="shared" si="2"/>
        <v>31</v>
      </c>
      <c r="H39" s="9">
        <v>0.10896440132295999</v>
      </c>
      <c r="I39" s="9">
        <f t="shared" si="3"/>
        <v>0.82471955020039966</v>
      </c>
      <c r="J39" s="7">
        <f t="shared" si="4"/>
        <v>28</v>
      </c>
      <c r="K39" s="9">
        <f t="shared" si="5"/>
        <v>0.14677006286779815</v>
      </c>
      <c r="L39" s="7">
        <f t="shared" si="6"/>
        <v>31</v>
      </c>
      <c r="M39" s="6">
        <f t="shared" si="7"/>
        <v>-1</v>
      </c>
      <c r="N39" s="6">
        <f t="shared" si="8"/>
        <v>-0.14677006286779815</v>
      </c>
    </row>
    <row r="40" spans="1:14" x14ac:dyDescent="0.25">
      <c r="A40" s="7">
        <v>52</v>
      </c>
      <c r="B40" s="7" t="s">
        <v>163</v>
      </c>
      <c r="C40" s="9">
        <v>9.3741730864304457E-2</v>
      </c>
      <c r="D40" s="9">
        <v>0.10535884906042293</v>
      </c>
      <c r="E40" s="9">
        <f t="shared" si="0"/>
        <v>-0.11026238706780198</v>
      </c>
      <c r="F40" s="9">
        <f t="shared" si="1"/>
        <v>0.11026238706780198</v>
      </c>
      <c r="G40" s="7">
        <f t="shared" si="2"/>
        <v>25</v>
      </c>
      <c r="H40" s="9">
        <v>9.9331812237750103E-2</v>
      </c>
      <c r="I40" s="9">
        <f t="shared" si="3"/>
        <v>0.90469578700362252</v>
      </c>
      <c r="J40" s="7">
        <f t="shared" si="4"/>
        <v>31</v>
      </c>
      <c r="K40" s="9">
        <f t="shared" si="5"/>
        <v>9.9753917045203158E-2</v>
      </c>
      <c r="L40" s="7">
        <f t="shared" si="6"/>
        <v>26</v>
      </c>
      <c r="M40" s="6">
        <f t="shared" si="7"/>
        <v>-1</v>
      </c>
      <c r="N40" s="6">
        <f t="shared" si="8"/>
        <v>-9.9753917045203158E-2</v>
      </c>
    </row>
    <row r="41" spans="1:14" x14ac:dyDescent="0.25">
      <c r="A41" s="7">
        <v>54</v>
      </c>
      <c r="B41" s="7" t="s">
        <v>164</v>
      </c>
      <c r="C41" s="9">
        <v>0.12671822292654242</v>
      </c>
      <c r="D41" s="9">
        <v>0.15125811982916743</v>
      </c>
      <c r="E41" s="9">
        <f t="shared" si="0"/>
        <v>-0.16223854250165634</v>
      </c>
      <c r="F41" s="9">
        <f t="shared" si="1"/>
        <v>0.16223854250165634</v>
      </c>
      <c r="G41" s="7">
        <f t="shared" si="2"/>
        <v>28</v>
      </c>
      <c r="H41" s="9">
        <v>0.13866038070581799</v>
      </c>
      <c r="I41" s="9">
        <f t="shared" si="3"/>
        <v>0.64809480249145734</v>
      </c>
      <c r="J41" s="7">
        <f t="shared" si="4"/>
        <v>10</v>
      </c>
      <c r="K41" s="9">
        <f t="shared" si="5"/>
        <v>0.10514595615911287</v>
      </c>
      <c r="L41" s="7">
        <f t="shared" si="6"/>
        <v>27</v>
      </c>
      <c r="M41" s="6">
        <f t="shared" si="7"/>
        <v>-1</v>
      </c>
      <c r="N41" s="6">
        <f t="shared" si="8"/>
        <v>-0.10514595615911287</v>
      </c>
    </row>
    <row r="42" spans="1:14" x14ac:dyDescent="0.25">
      <c r="A42" s="7">
        <v>63</v>
      </c>
      <c r="B42" s="7" t="s">
        <v>165</v>
      </c>
      <c r="C42" s="9">
        <v>0.10396721783867348</v>
      </c>
      <c r="D42" s="9">
        <v>0.13528303065198308</v>
      </c>
      <c r="E42" s="9">
        <f t="shared" si="0"/>
        <v>-0.23148367287741975</v>
      </c>
      <c r="F42" s="9">
        <f t="shared" si="1"/>
        <v>0.23148367287741975</v>
      </c>
      <c r="G42" s="7">
        <f t="shared" si="2"/>
        <v>33</v>
      </c>
      <c r="H42" s="9">
        <v>0.11883750744221599</v>
      </c>
      <c r="I42" s="9">
        <f t="shared" si="3"/>
        <v>0.75620125313233899</v>
      </c>
      <c r="J42" s="7">
        <f t="shared" si="4"/>
        <v>24</v>
      </c>
      <c r="K42" s="9">
        <f t="shared" si="5"/>
        <v>0.17504824350958126</v>
      </c>
      <c r="L42" s="7">
        <f t="shared" si="6"/>
        <v>33</v>
      </c>
      <c r="M42" s="6">
        <f t="shared" si="7"/>
        <v>-1</v>
      </c>
      <c r="N42" s="6">
        <f t="shared" si="8"/>
        <v>-0.17504824350958126</v>
      </c>
    </row>
    <row r="43" spans="1:14" x14ac:dyDescent="0.25">
      <c r="A43" s="7">
        <v>66</v>
      </c>
      <c r="B43" s="7" t="s">
        <v>166</v>
      </c>
      <c r="C43" s="9">
        <v>0.13465195965125931</v>
      </c>
      <c r="D43" s="9">
        <v>0.12860754847922673</v>
      </c>
      <c r="E43" s="9">
        <f t="shared" si="0"/>
        <v>4.6998883374321551E-2</v>
      </c>
      <c r="F43" s="9">
        <f t="shared" si="1"/>
        <v>4.6998883374321551E-2</v>
      </c>
      <c r="G43" s="7">
        <f t="shared" si="2"/>
        <v>14</v>
      </c>
      <c r="H43" s="9">
        <v>0.13181593186956</v>
      </c>
      <c r="I43" s="9">
        <f t="shared" si="3"/>
        <v>0.6817466657661263</v>
      </c>
      <c r="J43" s="7">
        <f t="shared" si="4"/>
        <v>13</v>
      </c>
      <c r="K43" s="9">
        <f t="shared" si="5"/>
        <v>3.2041332035174744E-2</v>
      </c>
      <c r="L43" s="7">
        <f t="shared" si="6"/>
        <v>17</v>
      </c>
      <c r="M43" s="6">
        <f t="shared" si="7"/>
        <v>1</v>
      </c>
      <c r="N43" s="6">
        <f t="shared" si="8"/>
        <v>3.2041332035174744E-2</v>
      </c>
    </row>
    <row r="44" spans="1:14" x14ac:dyDescent="0.25">
      <c r="A44" s="7">
        <v>68</v>
      </c>
      <c r="B44" s="7" t="s">
        <v>167</v>
      </c>
      <c r="C44" s="9">
        <v>9.1717348945636379E-2</v>
      </c>
      <c r="D44" s="9">
        <v>9.6708210003928735E-2</v>
      </c>
      <c r="E44" s="9">
        <f t="shared" si="0"/>
        <v>-5.1607418419693678E-2</v>
      </c>
      <c r="F44" s="9">
        <f t="shared" si="1"/>
        <v>5.1607418419693678E-2</v>
      </c>
      <c r="G44" s="7">
        <f t="shared" si="2"/>
        <v>17</v>
      </c>
      <c r="H44" s="9">
        <v>9.4129573733812699E-2</v>
      </c>
      <c r="I44" s="9">
        <f t="shared" si="3"/>
        <v>0.95469541061617036</v>
      </c>
      <c r="J44" s="7">
        <f t="shared" si="4"/>
        <v>32</v>
      </c>
      <c r="K44" s="9">
        <f t="shared" si="5"/>
        <v>4.9269365519029967E-2</v>
      </c>
      <c r="L44" s="7">
        <f t="shared" si="6"/>
        <v>21</v>
      </c>
      <c r="M44" s="6">
        <f t="shared" si="7"/>
        <v>-1</v>
      </c>
      <c r="N44" s="6">
        <f t="shared" si="8"/>
        <v>-4.9269365519029967E-2</v>
      </c>
    </row>
    <row r="45" spans="1:14" x14ac:dyDescent="0.25">
      <c r="A45" s="7">
        <v>70</v>
      </c>
      <c r="B45" s="7" t="s">
        <v>168</v>
      </c>
      <c r="C45" s="9">
        <v>0.13162123786791416</v>
      </c>
      <c r="D45" s="9">
        <v>0.1223974841901867</v>
      </c>
      <c r="E45" s="9">
        <f t="shared" si="0"/>
        <v>7.5359013616613041E-2</v>
      </c>
      <c r="F45" s="9">
        <f t="shared" si="1"/>
        <v>7.5359013616613041E-2</v>
      </c>
      <c r="G45" s="7">
        <f t="shared" si="2"/>
        <v>21</v>
      </c>
      <c r="H45" s="9">
        <v>0.12702328689794001</v>
      </c>
      <c r="I45" s="9">
        <f t="shared" si="3"/>
        <v>0.70746926993891834</v>
      </c>
      <c r="J45" s="7">
        <f t="shared" si="4"/>
        <v>17</v>
      </c>
      <c r="K45" s="9">
        <f t="shared" si="5"/>
        <v>5.3314186346662233E-2</v>
      </c>
      <c r="L45" s="7">
        <f t="shared" si="6"/>
        <v>22</v>
      </c>
      <c r="M45" s="6">
        <f t="shared" si="7"/>
        <v>1</v>
      </c>
      <c r="N45" s="6">
        <f t="shared" si="8"/>
        <v>5.3314186346662233E-2</v>
      </c>
    </row>
    <row r="46" spans="1:14" x14ac:dyDescent="0.25">
      <c r="A46" s="7">
        <v>73</v>
      </c>
      <c r="B46" s="7" t="s">
        <v>169</v>
      </c>
      <c r="C46" s="9">
        <v>0.11521602320814929</v>
      </c>
      <c r="D46" s="9">
        <v>0.1135288385936688</v>
      </c>
      <c r="E46" s="9">
        <f t="shared" si="0"/>
        <v>1.4861286659675019E-2</v>
      </c>
      <c r="F46" s="9">
        <f t="shared" si="1"/>
        <v>1.4861286659675019E-2</v>
      </c>
      <c r="G46" s="7">
        <f t="shared" si="2"/>
        <v>2</v>
      </c>
      <c r="H46" s="9">
        <v>0.114390211199316</v>
      </c>
      <c r="I46" s="9">
        <f t="shared" si="3"/>
        <v>0.78560106765031257</v>
      </c>
      <c r="J46" s="7">
        <f t="shared" si="4"/>
        <v>26</v>
      </c>
      <c r="K46" s="9">
        <f t="shared" si="5"/>
        <v>1.1675042666498043E-2</v>
      </c>
      <c r="L46" s="7">
        <f t="shared" si="6"/>
        <v>5</v>
      </c>
      <c r="M46" s="6">
        <f t="shared" si="7"/>
        <v>1</v>
      </c>
      <c r="N46" s="6">
        <f t="shared" si="8"/>
        <v>1.1675042666498043E-2</v>
      </c>
    </row>
    <row r="47" spans="1:14" x14ac:dyDescent="0.25">
      <c r="A47" s="7">
        <v>76</v>
      </c>
      <c r="B47" s="7" t="s">
        <v>170</v>
      </c>
      <c r="C47" s="9">
        <v>0.11839840317614518</v>
      </c>
      <c r="D47" s="9">
        <v>0.11633324883747181</v>
      </c>
      <c r="E47" s="9">
        <f t="shared" si="0"/>
        <v>1.7752055919615692E-2</v>
      </c>
      <c r="F47" s="9">
        <f t="shared" si="1"/>
        <v>1.7752055919615692E-2</v>
      </c>
      <c r="G47" s="7">
        <f t="shared" si="2"/>
        <v>7</v>
      </c>
      <c r="H47" s="9">
        <v>0.11743803338506</v>
      </c>
      <c r="I47" s="9">
        <f t="shared" si="3"/>
        <v>0.76521267818130612</v>
      </c>
      <c r="J47" s="7">
        <f t="shared" si="4"/>
        <v>25</v>
      </c>
      <c r="K47" s="9">
        <f t="shared" si="5"/>
        <v>1.3584098253473433E-2</v>
      </c>
      <c r="L47" s="7">
        <f t="shared" si="6"/>
        <v>7</v>
      </c>
      <c r="M47" s="6">
        <f t="shared" si="7"/>
        <v>1</v>
      </c>
      <c r="N47" s="6">
        <f t="shared" si="8"/>
        <v>1.3584098253473433E-2</v>
      </c>
    </row>
    <row r="48" spans="1:14" x14ac:dyDescent="0.25">
      <c r="A48" s="7">
        <v>81</v>
      </c>
      <c r="B48" s="7" t="s">
        <v>171</v>
      </c>
      <c r="C48" s="9">
        <v>0.17990612869374936</v>
      </c>
      <c r="D48" s="9">
        <v>0.17628153614140205</v>
      </c>
      <c r="E48" s="9">
        <f t="shared" si="0"/>
        <v>2.0561385109781973E-2</v>
      </c>
      <c r="F48" s="9">
        <f t="shared" si="1"/>
        <v>2.0561385109781973E-2</v>
      </c>
      <c r="G48" s="7">
        <f t="shared" si="2"/>
        <v>8</v>
      </c>
      <c r="H48" s="9">
        <v>0.17810501472981299</v>
      </c>
      <c r="I48" s="9">
        <f t="shared" si="3"/>
        <v>0.50456227851446833</v>
      </c>
      <c r="J48" s="7">
        <f t="shared" si="4"/>
        <v>3</v>
      </c>
      <c r="K48" s="9">
        <f t="shared" si="5"/>
        <v>1.0374499320405054E-2</v>
      </c>
      <c r="L48" s="7">
        <f t="shared" si="6"/>
        <v>3</v>
      </c>
      <c r="M48" s="6">
        <f t="shared" si="7"/>
        <v>1</v>
      </c>
      <c r="N48" s="6">
        <f t="shared" si="8"/>
        <v>1.0374499320405054E-2</v>
      </c>
    </row>
    <row r="49" spans="1:25" x14ac:dyDescent="0.25">
      <c r="A49" s="7">
        <v>85</v>
      </c>
      <c r="B49" s="7" t="s">
        <v>172</v>
      </c>
      <c r="C49" s="9">
        <v>0.12074151383420349</v>
      </c>
      <c r="D49" s="9">
        <v>0.11884312087595986</v>
      </c>
      <c r="E49" s="9">
        <f t="shared" si="0"/>
        <v>1.5973940639147685E-2</v>
      </c>
      <c r="F49" s="9">
        <f t="shared" si="1"/>
        <v>1.5973940639147685E-2</v>
      </c>
      <c r="G49" s="7">
        <f t="shared" si="2"/>
        <v>6</v>
      </c>
      <c r="H49" s="9">
        <v>0.119793001960078</v>
      </c>
      <c r="I49" s="9">
        <f t="shared" si="3"/>
        <v>0.75016963075084864</v>
      </c>
      <c r="J49" s="7">
        <f t="shared" si="4"/>
        <v>23</v>
      </c>
      <c r="K49" s="9">
        <f t="shared" si="5"/>
        <v>1.1983165150905395E-2</v>
      </c>
      <c r="L49" s="7">
        <f t="shared" si="6"/>
        <v>6</v>
      </c>
      <c r="M49" s="6">
        <f t="shared" si="7"/>
        <v>1</v>
      </c>
      <c r="N49" s="6">
        <f t="shared" si="8"/>
        <v>1.1983165150905395E-2</v>
      </c>
    </row>
    <row r="50" spans="1:25" x14ac:dyDescent="0.25">
      <c r="A50" s="7">
        <v>86</v>
      </c>
      <c r="B50" s="7" t="s">
        <v>173</v>
      </c>
      <c r="C50" s="9">
        <v>0.15103812203902023</v>
      </c>
      <c r="D50" s="9">
        <v>0.15890381436019119</v>
      </c>
      <c r="E50" s="9">
        <f t="shared" si="0"/>
        <v>-4.9499707435226192E-2</v>
      </c>
      <c r="F50" s="9">
        <f t="shared" si="1"/>
        <v>4.9499707435226192E-2</v>
      </c>
      <c r="G50" s="7">
        <f t="shared" si="2"/>
        <v>16</v>
      </c>
      <c r="H50" s="9">
        <v>0.15494852216224</v>
      </c>
      <c r="I50" s="9">
        <f t="shared" si="3"/>
        <v>0.57996727424630423</v>
      </c>
      <c r="J50" s="7">
        <f t="shared" si="4"/>
        <v>5</v>
      </c>
      <c r="K50" s="9">
        <f t="shared" si="5"/>
        <v>2.8708210397197655E-2</v>
      </c>
      <c r="L50" s="7">
        <f t="shared" si="6"/>
        <v>15</v>
      </c>
      <c r="M50" s="6">
        <f t="shared" si="7"/>
        <v>-1</v>
      </c>
      <c r="N50" s="6">
        <f t="shared" si="8"/>
        <v>-2.8708210397197655E-2</v>
      </c>
    </row>
    <row r="51" spans="1:25" x14ac:dyDescent="0.25">
      <c r="A51" s="7">
        <v>88</v>
      </c>
      <c r="B51" s="7" t="s">
        <v>116</v>
      </c>
      <c r="C51" s="9">
        <v>0.12485681318025112</v>
      </c>
      <c r="D51" s="9">
        <v>0.13846792626189333</v>
      </c>
      <c r="E51" s="9">
        <f t="shared" si="0"/>
        <v>-9.8297948478686947E-2</v>
      </c>
      <c r="F51" s="9">
        <f t="shared" si="1"/>
        <v>9.8297948478686947E-2</v>
      </c>
      <c r="G51" s="7">
        <f t="shared" si="2"/>
        <v>24</v>
      </c>
      <c r="H51" s="9">
        <v>0.13124773522313499</v>
      </c>
      <c r="I51" s="9">
        <f t="shared" si="3"/>
        <v>0.68469807798319182</v>
      </c>
      <c r="J51" s="7">
        <f t="shared" si="4"/>
        <v>14</v>
      </c>
      <c r="K51" s="9">
        <f t="shared" si="5"/>
        <v>6.7304416393047767E-2</v>
      </c>
      <c r="L51" s="7">
        <f t="shared" si="6"/>
        <v>24</v>
      </c>
      <c r="M51" s="6">
        <f t="shared" si="7"/>
        <v>-1</v>
      </c>
      <c r="N51" s="6">
        <f t="shared" si="8"/>
        <v>-6.7304416393047767E-2</v>
      </c>
    </row>
    <row r="52" spans="1:25" x14ac:dyDescent="0.25">
      <c r="A52" s="7">
        <v>91</v>
      </c>
      <c r="B52" s="7" t="s">
        <v>174</v>
      </c>
      <c r="C52" s="9">
        <v>0.15387563654441636</v>
      </c>
      <c r="D52" s="9">
        <v>0.14294059335762183</v>
      </c>
      <c r="E52" s="9">
        <f t="shared" si="0"/>
        <v>7.6500614205764775E-2</v>
      </c>
      <c r="F52" s="9">
        <f t="shared" si="1"/>
        <v>7.6500614205764775E-2</v>
      </c>
      <c r="G52" s="7">
        <f t="shared" si="2"/>
        <v>22</v>
      </c>
      <c r="H52" s="9">
        <v>0.14824880453116901</v>
      </c>
      <c r="I52" s="9">
        <f t="shared" si="3"/>
        <v>0.60617738086402884</v>
      </c>
      <c r="J52" s="7">
        <f t="shared" si="4"/>
        <v>6</v>
      </c>
      <c r="K52" s="9">
        <f t="shared" si="5"/>
        <v>4.6372941953740011E-2</v>
      </c>
      <c r="L52" s="7">
        <f t="shared" si="6"/>
        <v>20</v>
      </c>
      <c r="M52" s="6">
        <f t="shared" si="7"/>
        <v>1</v>
      </c>
      <c r="N52" s="6">
        <f t="shared" si="8"/>
        <v>4.6372941953740011E-2</v>
      </c>
    </row>
    <row r="53" spans="1:25" x14ac:dyDescent="0.25">
      <c r="A53" s="7">
        <v>94</v>
      </c>
      <c r="B53" s="7" t="s">
        <v>175</v>
      </c>
      <c r="C53" s="9">
        <v>0.19026292248181373</v>
      </c>
      <c r="D53" s="9">
        <v>0.19636048278125523</v>
      </c>
      <c r="E53" s="9">
        <f t="shared" si="0"/>
        <v>-3.1052889120435492E-2</v>
      </c>
      <c r="F53" s="9">
        <f t="shared" si="1"/>
        <v>3.1052889120435492E-2</v>
      </c>
      <c r="G53" s="7">
        <f t="shared" si="2"/>
        <v>11</v>
      </c>
      <c r="H53" s="9">
        <v>0.19345356845237299</v>
      </c>
      <c r="I53" s="9">
        <f t="shared" si="3"/>
        <v>0.46453044400187216</v>
      </c>
      <c r="J53" s="7">
        <f t="shared" si="4"/>
        <v>2</v>
      </c>
      <c r="K53" s="9">
        <f t="shared" si="5"/>
        <v>1.4425012370656805E-2</v>
      </c>
      <c r="L53" s="7">
        <f t="shared" si="6"/>
        <v>8</v>
      </c>
      <c r="M53" s="6">
        <f t="shared" si="7"/>
        <v>-1</v>
      </c>
      <c r="N53" s="6">
        <f t="shared" si="8"/>
        <v>-1.4425012370656805E-2</v>
      </c>
    </row>
    <row r="54" spans="1:25" x14ac:dyDescent="0.25">
      <c r="A54" s="7">
        <v>95</v>
      </c>
      <c r="B54" s="7" t="s">
        <v>176</v>
      </c>
      <c r="C54" s="9">
        <v>0.15158361312438931</v>
      </c>
      <c r="D54" s="9">
        <v>0.14445205058257526</v>
      </c>
      <c r="E54" s="9">
        <f t="shared" si="0"/>
        <v>4.9369756352038253E-2</v>
      </c>
      <c r="F54" s="9">
        <f t="shared" si="1"/>
        <v>4.9369756352038253E-2</v>
      </c>
      <c r="G54" s="7">
        <f t="shared" si="2"/>
        <v>15</v>
      </c>
      <c r="H54" s="9">
        <v>0.14778880610269099</v>
      </c>
      <c r="I54" s="9">
        <f>MIN($H$24:$H$56)/H54</f>
        <v>0.6080641316263472</v>
      </c>
      <c r="J54" s="7">
        <f t="shared" si="4"/>
        <v>7</v>
      </c>
      <c r="K54" s="9">
        <f t="shared" si="5"/>
        <v>3.0019978024806479E-2</v>
      </c>
      <c r="L54" s="7">
        <f t="shared" si="6"/>
        <v>16</v>
      </c>
      <c r="M54" s="6">
        <f t="shared" si="7"/>
        <v>1</v>
      </c>
      <c r="N54" s="6">
        <f t="shared" si="8"/>
        <v>3.0019978024806479E-2</v>
      </c>
    </row>
    <row r="55" spans="1:25" x14ac:dyDescent="0.25">
      <c r="A55" s="7">
        <v>97</v>
      </c>
      <c r="B55" s="7" t="s">
        <v>177</v>
      </c>
      <c r="C55" s="9">
        <v>0.29502547471980189</v>
      </c>
      <c r="D55" s="9">
        <v>0.27475326532984046</v>
      </c>
      <c r="E55" s="9">
        <f t="shared" si="0"/>
        <v>7.3783324706349573E-2</v>
      </c>
      <c r="F55" s="9">
        <f t="shared" si="1"/>
        <v>7.3783324706349573E-2</v>
      </c>
      <c r="G55" s="7">
        <f t="shared" si="2"/>
        <v>20</v>
      </c>
      <c r="H55" s="9">
        <v>0.28416192419188102</v>
      </c>
      <c r="I55" s="9">
        <f t="shared" si="3"/>
        <v>0.31624600059452651</v>
      </c>
      <c r="J55" s="7">
        <f>RANK(I55,$I$24:$I$56,1)</f>
        <v>1</v>
      </c>
      <c r="K55" s="9">
        <f t="shared" si="5"/>
        <v>2.3333681348950371E-2</v>
      </c>
      <c r="L55" s="7">
        <f t="shared" si="6"/>
        <v>13</v>
      </c>
      <c r="M55" s="6">
        <f t="shared" si="7"/>
        <v>1</v>
      </c>
      <c r="N55" s="6">
        <f t="shared" si="8"/>
        <v>2.3333681348950371E-2</v>
      </c>
    </row>
    <row r="56" spans="1:25" x14ac:dyDescent="0.25">
      <c r="A56" s="7">
        <v>99</v>
      </c>
      <c r="B56" s="7" t="s">
        <v>178</v>
      </c>
      <c r="C56" s="9">
        <v>0.16613132677842224</v>
      </c>
      <c r="D56" s="9">
        <v>0.17345823009843964</v>
      </c>
      <c r="E56" s="9">
        <f t="shared" si="0"/>
        <v>-4.2240159581123891E-2</v>
      </c>
      <c r="F56" s="9">
        <f t="shared" si="1"/>
        <v>4.2240159581123891E-2</v>
      </c>
      <c r="G56" s="7">
        <f t="shared" si="2"/>
        <v>13</v>
      </c>
      <c r="H56" s="9">
        <v>0.170016256986396</v>
      </c>
      <c r="I56" s="9">
        <f t="shared" si="3"/>
        <v>0.52856752430514942</v>
      </c>
      <c r="J56" s="7">
        <f t="shared" si="4"/>
        <v>4</v>
      </c>
      <c r="K56" s="9">
        <f t="shared" si="5"/>
        <v>2.2326776576049093E-2</v>
      </c>
      <c r="L56" s="7">
        <f t="shared" si="6"/>
        <v>12</v>
      </c>
      <c r="M56" s="6">
        <f t="shared" si="7"/>
        <v>-1</v>
      </c>
      <c r="N56" s="6">
        <f t="shared" si="8"/>
        <v>-2.2326776576049093E-2</v>
      </c>
    </row>
    <row r="57" spans="1:25" customFormat="1" ht="13.35" customHeight="1" x14ac:dyDescent="0.25">
      <c r="A57" s="33" t="s">
        <v>122</v>
      </c>
      <c r="B57" s="33"/>
      <c r="C57" s="33"/>
      <c r="D57" s="33"/>
      <c r="E57" s="33"/>
      <c r="F57" s="33"/>
      <c r="G57" s="33"/>
      <c r="H57" s="33"/>
      <c r="I57" s="33"/>
      <c r="J57" s="33"/>
      <c r="K57" s="33"/>
      <c r="L57" s="33"/>
      <c r="M57" s="6"/>
      <c r="N57" s="6"/>
      <c r="O57" s="6"/>
      <c r="P57" s="6"/>
      <c r="Q57" s="6"/>
      <c r="R57" s="6"/>
      <c r="S57" s="6"/>
      <c r="T57" s="6"/>
      <c r="U57" s="6"/>
      <c r="V57" s="6"/>
      <c r="W57" s="6"/>
      <c r="X57" s="6"/>
      <c r="Y57" s="6"/>
    </row>
    <row r="58" spans="1:25" customFormat="1" ht="13.35" customHeight="1" x14ac:dyDescent="0.25">
      <c r="A58" s="34" t="s">
        <v>123</v>
      </c>
      <c r="B58" s="34"/>
      <c r="C58" s="29">
        <f>AVERAGE(C24:C56)</f>
        <v>0.13276721949123377</v>
      </c>
      <c r="D58" s="29">
        <f>AVERAGE(D24:D56)</f>
        <v>0.1350601878279071</v>
      </c>
      <c r="E58" s="29">
        <f>AVERAGE(E24:E56)</f>
        <v>-1.8490986009609654E-2</v>
      </c>
      <c r="F58" s="29">
        <f>AVERAGE(F24:F56)</f>
        <v>7.6812715142119209E-2</v>
      </c>
      <c r="G58" s="26" t="s">
        <v>124</v>
      </c>
      <c r="H58" s="29">
        <f>AVERAGE(H24:H56)</f>
        <v>0.13382032184740172</v>
      </c>
      <c r="I58" s="29">
        <f>AVERAGE(I24:I56)</f>
        <v>0.70458071146985157</v>
      </c>
      <c r="J58" s="26" t="s">
        <v>124</v>
      </c>
      <c r="K58" s="29">
        <f>AVERAGE(K24:K56)</f>
        <v>5.4861577498352902E-2</v>
      </c>
      <c r="L58" s="26" t="s">
        <v>124</v>
      </c>
      <c r="M58" s="6"/>
      <c r="N58" s="6"/>
      <c r="O58" s="6"/>
      <c r="P58" s="6"/>
      <c r="Q58" s="6"/>
      <c r="R58" s="6"/>
      <c r="S58" s="6"/>
      <c r="T58" s="6"/>
      <c r="U58" s="6"/>
      <c r="V58" s="6"/>
      <c r="W58" s="6"/>
      <c r="X58" s="6"/>
      <c r="Y58" s="6"/>
    </row>
    <row r="59" spans="1:25" customFormat="1" ht="13.35" customHeight="1" x14ac:dyDescent="0.25">
      <c r="A59" s="34" t="s">
        <v>125</v>
      </c>
      <c r="B59" s="34"/>
      <c r="C59" s="29">
        <f>_xlfn.STDEV.S(C24:C56)</f>
        <v>3.8008897622023606E-2</v>
      </c>
      <c r="D59" s="29">
        <f>_xlfn.STDEV.S(D24:D56)</f>
        <v>3.3865420781378983E-2</v>
      </c>
      <c r="E59" s="29">
        <f>_xlfn.STDEV.S(E24:E56)</f>
        <v>9.9811470837018954E-2</v>
      </c>
      <c r="F59" s="29">
        <f>_xlfn.STDEV.S(F24:F56)</f>
        <v>6.504119403601491E-2</v>
      </c>
      <c r="G59" s="26" t="s">
        <v>124</v>
      </c>
      <c r="H59" s="29">
        <f>_xlfn.STDEV.S(H24:H56)</f>
        <v>3.5319835009582773E-2</v>
      </c>
      <c r="I59" s="29">
        <f>_xlfn.STDEV.S(I24:I56)</f>
        <v>0.13978859700570578</v>
      </c>
      <c r="J59" s="26" t="s">
        <v>124</v>
      </c>
      <c r="K59" s="29">
        <f>_xlfn.STDEV.S(K24:K56)</f>
        <v>4.9931025474919927E-2</v>
      </c>
      <c r="L59" s="26" t="s">
        <v>124</v>
      </c>
      <c r="M59" s="6"/>
      <c r="N59" s="6"/>
      <c r="O59" s="6"/>
      <c r="P59" s="6"/>
      <c r="Q59" s="6"/>
      <c r="R59" s="6"/>
      <c r="S59" s="6"/>
      <c r="T59" s="6"/>
      <c r="U59" s="6"/>
      <c r="V59" s="6"/>
      <c r="W59" s="6"/>
      <c r="X59" s="6"/>
      <c r="Y59" s="6"/>
    </row>
    <row r="60" spans="1:25" customFormat="1" ht="13.35" customHeight="1" x14ac:dyDescent="0.25">
      <c r="A60" s="34" t="s">
        <v>126</v>
      </c>
      <c r="B60" s="34"/>
      <c r="C60" s="29">
        <f>_xlfn.VAR.S(C24:C56)</f>
        <v>1.4446762984414718E-3</v>
      </c>
      <c r="D60" s="29">
        <f>_xlfn.VAR.S(D24:D56)</f>
        <v>1.1468667246998555E-3</v>
      </c>
      <c r="E60" s="29">
        <f>_xlfn.VAR.S(E24:E56)</f>
        <v>9.9623297106490837E-3</v>
      </c>
      <c r="F60" s="29">
        <f>_xlfn.VAR.S(F24:F56)</f>
        <v>4.2303569216305412E-3</v>
      </c>
      <c r="G60" s="26" t="s">
        <v>124</v>
      </c>
      <c r="H60" s="29">
        <f>_xlfn.VAR.S(H24:H56)</f>
        <v>1.2474907451041489E-3</v>
      </c>
      <c r="I60" s="29">
        <f>_xlfn.VAR.S(I24:I56)</f>
        <v>1.9540851852823615E-2</v>
      </c>
      <c r="J60" s="26" t="s">
        <v>124</v>
      </c>
      <c r="K60" s="29">
        <f>_xlfn.VAR.S(K24:K56)</f>
        <v>2.4931073049771026E-3</v>
      </c>
      <c r="L60" s="26" t="s">
        <v>124</v>
      </c>
      <c r="M60" s="6"/>
      <c r="N60" s="6"/>
      <c r="O60" s="6"/>
      <c r="P60" s="6"/>
      <c r="Q60" s="6"/>
      <c r="R60" s="6"/>
      <c r="S60" s="6"/>
      <c r="T60" s="6"/>
      <c r="U60" s="6"/>
      <c r="V60" s="6"/>
      <c r="W60" s="6"/>
      <c r="X60" s="6"/>
      <c r="Y60" s="6"/>
    </row>
    <row r="61" spans="1:25" customFormat="1" ht="13.35" customHeight="1" x14ac:dyDescent="0.25">
      <c r="A61" s="34" t="s">
        <v>127</v>
      </c>
      <c r="B61" s="34"/>
      <c r="C61" s="29">
        <f>MAX(C24:C56)</f>
        <v>0.29502547471980189</v>
      </c>
      <c r="D61" s="29">
        <f>MAX(D24:D56)</f>
        <v>0.27475326532984046</v>
      </c>
      <c r="E61" s="29">
        <f>MAX(E24:E56)</f>
        <v>0.22241144583086842</v>
      </c>
      <c r="F61" s="29">
        <f>MAX(F24:F56)</f>
        <v>0.23148367287741975</v>
      </c>
      <c r="G61" s="26" t="s">
        <v>124</v>
      </c>
      <c r="H61" s="29">
        <f>MAX(H24:H56)</f>
        <v>0.28416192419188102</v>
      </c>
      <c r="I61" s="29">
        <f>MAX(I24:I56)</f>
        <v>1</v>
      </c>
      <c r="J61" s="26" t="s">
        <v>124</v>
      </c>
      <c r="K61" s="29">
        <f>MAX(K24:K56)</f>
        <v>0.17504824350958126</v>
      </c>
      <c r="L61" s="26" t="s">
        <v>124</v>
      </c>
      <c r="M61" s="6"/>
      <c r="N61" s="6"/>
      <c r="O61" s="6"/>
      <c r="P61" s="6"/>
      <c r="Q61" s="6"/>
      <c r="R61" s="6"/>
      <c r="S61" s="6"/>
      <c r="T61" s="6"/>
      <c r="U61" s="6"/>
      <c r="V61" s="6"/>
      <c r="W61" s="6"/>
      <c r="X61" s="6"/>
      <c r="Y61" s="6"/>
    </row>
    <row r="62" spans="1:25" customFormat="1" ht="13.35" customHeight="1" x14ac:dyDescent="0.25">
      <c r="A62" s="34" t="s">
        <v>128</v>
      </c>
      <c r="B62" s="34"/>
      <c r="C62" s="29">
        <f>MIN(C24:C56)</f>
        <v>8.9219035726346346E-2</v>
      </c>
      <c r="D62" s="29">
        <f>MIN(D24:D56)</f>
        <v>9.058790140663231E-2</v>
      </c>
      <c r="E62" s="29">
        <f>MIN(E24:E56)</f>
        <v>-0.23148367287741975</v>
      </c>
      <c r="F62" s="29">
        <f>MIN(F24:F56)</f>
        <v>3.5680887237530446E-3</v>
      </c>
      <c r="G62" s="26" t="s">
        <v>124</v>
      </c>
      <c r="H62" s="29">
        <f>MIN(H24:H56)</f>
        <v>8.9865072046927397E-2</v>
      </c>
      <c r="I62" s="29">
        <f>MIN(I24:I56)</f>
        <v>0.31624600059452651</v>
      </c>
      <c r="J62" s="26" t="s">
        <v>124</v>
      </c>
      <c r="K62" s="29">
        <f>MIN(K24:K56)</f>
        <v>3.2077998373204498E-3</v>
      </c>
      <c r="L62" s="26" t="s">
        <v>124</v>
      </c>
      <c r="M62" s="6"/>
      <c r="N62" s="6"/>
      <c r="O62" s="6"/>
      <c r="P62" s="6"/>
      <c r="Q62" s="6"/>
      <c r="R62" s="6"/>
      <c r="S62" s="6"/>
      <c r="T62" s="6"/>
      <c r="U62" s="6"/>
      <c r="V62" s="6"/>
      <c r="W62" s="6"/>
      <c r="X62" s="6"/>
      <c r="Y62" s="6"/>
    </row>
    <row r="63" spans="1:25" ht="18.75" x14ac:dyDescent="0.25">
      <c r="A63" s="31" t="s">
        <v>129</v>
      </c>
      <c r="B63" s="31"/>
      <c r="C63" s="31"/>
      <c r="D63" s="31"/>
      <c r="E63" s="31"/>
      <c r="F63" s="31"/>
      <c r="G63" s="31"/>
      <c r="H63" s="31"/>
      <c r="I63" s="31"/>
      <c r="J63" s="31"/>
      <c r="K63" s="31"/>
      <c r="L63" s="31"/>
    </row>
    <row r="64" spans="1:25" ht="43.7" customHeight="1" x14ac:dyDescent="0.25">
      <c r="A64" s="32"/>
      <c r="B64" s="32"/>
      <c r="C64" s="32"/>
      <c r="D64" s="32"/>
      <c r="E64" s="32"/>
      <c r="F64" s="32"/>
      <c r="G64" s="32"/>
      <c r="H64" s="32"/>
      <c r="I64" s="32"/>
      <c r="J64" s="32"/>
      <c r="K64" s="32"/>
      <c r="L64" s="32"/>
    </row>
  </sheetData>
  <mergeCells count="20">
    <mergeCell ref="B20:L20"/>
    <mergeCell ref="B19:L19"/>
    <mergeCell ref="A63:L63"/>
    <mergeCell ref="A64:L64"/>
    <mergeCell ref="B21:D21"/>
    <mergeCell ref="F21:I21"/>
    <mergeCell ref="K21:L21"/>
    <mergeCell ref="A22:L22"/>
    <mergeCell ref="A57:L57"/>
    <mergeCell ref="A58:B58"/>
    <mergeCell ref="A59:B59"/>
    <mergeCell ref="A60:B60"/>
    <mergeCell ref="A61:B61"/>
    <mergeCell ref="A62:B62"/>
    <mergeCell ref="A14:L14"/>
    <mergeCell ref="B15:F15"/>
    <mergeCell ref="H15:L15"/>
    <mergeCell ref="B18:L18"/>
    <mergeCell ref="B17:L17"/>
    <mergeCell ref="B16:L16"/>
  </mergeCells>
  <conditionalFormatting sqref="G24:G56">
    <cfRule type="colorScale" priority="6">
      <colorScale>
        <cfvo type="min"/>
        <cfvo type="percentile" val="50"/>
        <cfvo type="max"/>
        <color rgb="FF63BE7B"/>
        <color rgb="FFFFEB84"/>
        <color rgb="FFF8696B"/>
      </colorScale>
    </cfRule>
  </conditionalFormatting>
  <conditionalFormatting sqref="G58:G62">
    <cfRule type="colorScale" priority="3">
      <colorScale>
        <cfvo type="min"/>
        <cfvo type="percentile" val="50"/>
        <cfvo type="max"/>
        <color rgb="FF63BE7B"/>
        <color rgb="FFFFEB84"/>
        <color rgb="FFF8696B"/>
      </colorScale>
    </cfRule>
  </conditionalFormatting>
  <conditionalFormatting sqref="J24:J56">
    <cfRule type="colorScale" priority="5">
      <colorScale>
        <cfvo type="min"/>
        <cfvo type="percentile" val="50"/>
        <cfvo type="max"/>
        <color rgb="FF63BE7B"/>
        <color rgb="FFFFEB84"/>
        <color rgb="FFF8696B"/>
      </colorScale>
    </cfRule>
  </conditionalFormatting>
  <conditionalFormatting sqref="J58:J62">
    <cfRule type="colorScale" priority="2">
      <colorScale>
        <cfvo type="min"/>
        <cfvo type="percentile" val="50"/>
        <cfvo type="max"/>
        <color rgb="FF63BE7B"/>
        <color rgb="FFFFEB84"/>
        <color rgb="FFF8696B"/>
      </colorScale>
    </cfRule>
  </conditionalFormatting>
  <conditionalFormatting sqref="L24:L56">
    <cfRule type="colorScale" priority="4">
      <colorScale>
        <cfvo type="min"/>
        <cfvo type="percentile" val="50"/>
        <cfvo type="max"/>
        <color rgb="FF63BE7B"/>
        <color rgb="FFFFEB84"/>
        <color rgb="FFF8696B"/>
      </colorScale>
    </cfRule>
  </conditionalFormatting>
  <conditionalFormatting sqref="L58:L62">
    <cfRule type="colorScale" priority="1">
      <colorScale>
        <cfvo type="min"/>
        <cfvo type="percentile" val="50"/>
        <cfvo type="max"/>
        <color rgb="FF63BE7B"/>
        <color rgb="FFFFEB84"/>
        <color rgb="FFF8696B"/>
      </colorScale>
    </cfRule>
  </conditionalFormatting>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FABFC4-5BEC-49BF-85D0-CD0FB9C64DFD}">
  <sheetPr>
    <tabColor rgb="FF00B050"/>
  </sheetPr>
  <dimension ref="A14:Y64"/>
  <sheetViews>
    <sheetView zoomScale="80" zoomScaleNormal="80" workbookViewId="0"/>
  </sheetViews>
  <sheetFormatPr baseColWidth="10" defaultColWidth="10.625" defaultRowHeight="15" x14ac:dyDescent="0.25"/>
  <cols>
    <col min="1" max="1" width="15.5" style="10" customWidth="1"/>
    <col min="2" max="12" width="13.375" style="10" customWidth="1"/>
    <col min="13" max="16384" width="10.625" style="1"/>
  </cols>
  <sheetData>
    <row r="14" spans="1:12" ht="18.75" x14ac:dyDescent="0.25">
      <c r="A14" s="31" t="s">
        <v>63</v>
      </c>
      <c r="B14" s="31"/>
      <c r="C14" s="31"/>
      <c r="D14" s="31"/>
      <c r="E14" s="31"/>
      <c r="F14" s="31"/>
      <c r="G14" s="31"/>
      <c r="H14" s="31"/>
      <c r="I14" s="31"/>
      <c r="J14" s="31"/>
      <c r="K14" s="31"/>
      <c r="L14" s="31"/>
    </row>
    <row r="15" spans="1:12" s="3" customFormat="1" ht="44.1" customHeight="1" x14ac:dyDescent="0.25">
      <c r="A15" s="2" t="s">
        <v>1</v>
      </c>
      <c r="B15" s="42" t="s">
        <v>64</v>
      </c>
      <c r="C15" s="43"/>
      <c r="D15" s="43"/>
      <c r="E15" s="43"/>
      <c r="F15" s="44"/>
      <c r="G15" s="4" t="s">
        <v>3</v>
      </c>
      <c r="H15" s="38" t="s">
        <v>200</v>
      </c>
      <c r="I15" s="38"/>
      <c r="J15" s="38"/>
      <c r="K15" s="38"/>
      <c r="L15" s="38"/>
    </row>
    <row r="16" spans="1:12" s="3" customFormat="1" ht="44.1" customHeight="1" x14ac:dyDescent="0.25">
      <c r="A16" s="2" t="s">
        <v>5</v>
      </c>
      <c r="B16" s="39" t="s">
        <v>50</v>
      </c>
      <c r="C16" s="39"/>
      <c r="D16" s="39"/>
      <c r="E16" s="39"/>
      <c r="F16" s="39"/>
      <c r="G16" s="39"/>
      <c r="H16" s="39"/>
      <c r="I16" s="39"/>
      <c r="J16" s="39"/>
      <c r="K16" s="39"/>
      <c r="L16" s="39"/>
    </row>
    <row r="17" spans="1:14" s="3" customFormat="1" ht="44.1" customHeight="1" x14ac:dyDescent="0.25">
      <c r="A17" s="2" t="s">
        <v>66</v>
      </c>
      <c r="B17" s="39" t="s">
        <v>214</v>
      </c>
      <c r="C17" s="39"/>
      <c r="D17" s="39"/>
      <c r="E17" s="39"/>
      <c r="F17" s="39"/>
      <c r="G17" s="39"/>
      <c r="H17" s="39"/>
      <c r="I17" s="39"/>
      <c r="J17" s="39"/>
      <c r="K17" s="39"/>
      <c r="L17" s="39"/>
    </row>
    <row r="18" spans="1:14" s="3" customFormat="1" ht="44.1" customHeight="1" x14ac:dyDescent="0.25">
      <c r="A18" s="2" t="s">
        <v>68</v>
      </c>
      <c r="B18" s="39" t="s">
        <v>215</v>
      </c>
      <c r="C18" s="39"/>
      <c r="D18" s="39"/>
      <c r="E18" s="39"/>
      <c r="F18" s="39"/>
      <c r="G18" s="39"/>
      <c r="H18" s="39"/>
      <c r="I18" s="39"/>
      <c r="J18" s="39"/>
      <c r="K18" s="39"/>
      <c r="L18" s="39"/>
    </row>
    <row r="19" spans="1:14" s="3" customFormat="1" ht="44.1" customHeight="1" x14ac:dyDescent="0.25">
      <c r="A19" s="2" t="s">
        <v>70</v>
      </c>
      <c r="B19" s="39"/>
      <c r="C19" s="39"/>
      <c r="D19" s="39"/>
      <c r="E19" s="39"/>
      <c r="F19" s="39"/>
      <c r="G19" s="39"/>
      <c r="H19" s="39"/>
      <c r="I19" s="39"/>
      <c r="J19" s="39"/>
      <c r="K19" s="39"/>
      <c r="L19" s="39"/>
    </row>
    <row r="20" spans="1:14" s="3" customFormat="1" ht="44.1" customHeight="1" x14ac:dyDescent="0.25">
      <c r="A20" s="2" t="s">
        <v>71</v>
      </c>
      <c r="B20" s="39" t="s">
        <v>244</v>
      </c>
      <c r="C20" s="39"/>
      <c r="D20" s="39"/>
      <c r="E20" s="39"/>
      <c r="F20" s="39"/>
      <c r="G20" s="39"/>
      <c r="H20" s="39"/>
      <c r="I20" s="39"/>
      <c r="J20" s="39"/>
      <c r="K20" s="39"/>
      <c r="L20" s="39"/>
    </row>
    <row r="21" spans="1:14" s="3" customFormat="1" ht="43.7" customHeight="1" x14ac:dyDescent="0.25">
      <c r="A21" s="27" t="s">
        <v>72</v>
      </c>
      <c r="B21" s="40" t="s">
        <v>203</v>
      </c>
      <c r="C21" s="40"/>
      <c r="D21" s="40"/>
      <c r="E21" s="28" t="s">
        <v>74</v>
      </c>
      <c r="F21" s="41" t="s">
        <v>216</v>
      </c>
      <c r="G21" s="36"/>
      <c r="H21" s="36"/>
      <c r="I21" s="37"/>
      <c r="J21" s="2" t="s">
        <v>76</v>
      </c>
      <c r="K21" s="39" t="s">
        <v>14</v>
      </c>
      <c r="L21" s="39"/>
    </row>
    <row r="22" spans="1:14" ht="18.75" x14ac:dyDescent="0.25">
      <c r="A22" s="31" t="s">
        <v>77</v>
      </c>
      <c r="B22" s="31"/>
      <c r="C22" s="31"/>
      <c r="D22" s="31"/>
      <c r="E22" s="31"/>
      <c r="F22" s="31"/>
      <c r="G22" s="31"/>
      <c r="H22" s="31"/>
      <c r="I22" s="31"/>
      <c r="J22" s="31"/>
      <c r="K22" s="31"/>
      <c r="L22" s="31"/>
    </row>
    <row r="23" spans="1:14" s="6" customFormat="1" ht="32.25" customHeight="1" x14ac:dyDescent="0.25">
      <c r="A23" s="4" t="s">
        <v>78</v>
      </c>
      <c r="B23" s="5" t="s">
        <v>79</v>
      </c>
      <c r="C23" s="2" t="s">
        <v>80</v>
      </c>
      <c r="D23" s="2" t="s">
        <v>81</v>
      </c>
      <c r="E23" s="2" t="s">
        <v>82</v>
      </c>
      <c r="F23" s="2" t="s">
        <v>83</v>
      </c>
      <c r="G23" s="2" t="s">
        <v>84</v>
      </c>
      <c r="H23" s="2" t="s">
        <v>85</v>
      </c>
      <c r="I23" s="2" t="s">
        <v>86</v>
      </c>
      <c r="J23" s="2" t="s">
        <v>87</v>
      </c>
      <c r="K23" s="2" t="s">
        <v>88</v>
      </c>
      <c r="L23" s="2" t="s">
        <v>89</v>
      </c>
    </row>
    <row r="24" spans="1:14" x14ac:dyDescent="0.25">
      <c r="A24" s="7">
        <v>5</v>
      </c>
      <c r="B24" s="7" t="s">
        <v>147</v>
      </c>
      <c r="C24" s="9">
        <v>0.30535762980626502</v>
      </c>
      <c r="D24" s="9">
        <v>0.293005864397683</v>
      </c>
      <c r="E24" s="9">
        <f>(C24-D24)/D24</f>
        <v>4.2155352193966836E-2</v>
      </c>
      <c r="F24" s="9">
        <f>ABS(E24)</f>
        <v>4.2155352193966836E-2</v>
      </c>
      <c r="G24" s="7">
        <f>RANK(F24,$F$24:$F$56,1)</f>
        <v>13</v>
      </c>
      <c r="H24" s="9">
        <v>0.29948280582584502</v>
      </c>
      <c r="I24" s="9">
        <f>MIN($H$24:$H$56)/H24</f>
        <v>0.44691562235537347</v>
      </c>
      <c r="J24" s="7">
        <f>RANK(I24,$I$24:$I$56,1)</f>
        <v>4</v>
      </c>
      <c r="K24" s="9">
        <f>I24*F24</f>
        <v>1.8839885461376646E-2</v>
      </c>
      <c r="L24" s="7">
        <f>RANK(K24,$K$24:$K$56,1)</f>
        <v>11</v>
      </c>
      <c r="M24" s="6">
        <f>IF(E24&gt;0,1,-1)</f>
        <v>1</v>
      </c>
      <c r="N24" s="6">
        <f>K24*M24</f>
        <v>1.8839885461376646E-2</v>
      </c>
    </row>
    <row r="25" spans="1:14" x14ac:dyDescent="0.25">
      <c r="A25" s="7">
        <v>8</v>
      </c>
      <c r="B25" s="7" t="s">
        <v>148</v>
      </c>
      <c r="C25" s="9">
        <v>0.313547874427683</v>
      </c>
      <c r="D25" s="9">
        <v>0.328427726585171</v>
      </c>
      <c r="E25" s="9">
        <f t="shared" ref="E25:E56" si="0">(C25-D25)/D25</f>
        <v>-4.5306321461349608E-2</v>
      </c>
      <c r="F25" s="9">
        <f t="shared" ref="F25:F56" si="1">ABS(E25)</f>
        <v>4.5306321461349608E-2</v>
      </c>
      <c r="G25" s="7">
        <f t="shared" ref="G25:G56" si="2">RANK(F25,$F$24:$F$56,1)</f>
        <v>14</v>
      </c>
      <c r="H25" s="9">
        <v>0.32070239199036099</v>
      </c>
      <c r="I25" s="9">
        <f t="shared" ref="I25:I56" si="3">MIN($H$24:$H$56)/H25</f>
        <v>0.41734501485855391</v>
      </c>
      <c r="J25" s="7">
        <f t="shared" ref="J25:J56" si="4">RANK(I25,$I$24:$I$56,1)</f>
        <v>1</v>
      </c>
      <c r="K25" s="9">
        <f t="shared" ref="K25:K56" si="5">I25*F25</f>
        <v>1.8908367403473372E-2</v>
      </c>
      <c r="L25" s="7">
        <f t="shared" ref="L25:L56" si="6">RANK(K25,$K$24:$K$56,1)</f>
        <v>12</v>
      </c>
      <c r="M25" s="6">
        <f t="shared" ref="M25:M56" si="7">IF(E25&gt;0,1,-1)</f>
        <v>-1</v>
      </c>
      <c r="N25" s="6">
        <f t="shared" ref="N25:N56" si="8">K25*M25</f>
        <v>-1.8908367403473372E-2</v>
      </c>
    </row>
    <row r="26" spans="1:14" x14ac:dyDescent="0.25">
      <c r="A26" s="7">
        <v>11</v>
      </c>
      <c r="B26" s="7" t="s">
        <v>149</v>
      </c>
      <c r="C26" s="9">
        <v>0.26406765670695298</v>
      </c>
      <c r="D26" s="9">
        <v>0.29262187201596102</v>
      </c>
      <c r="E26" s="9">
        <f t="shared" si="0"/>
        <v>-9.7580591335464317E-2</v>
      </c>
      <c r="F26" s="9">
        <f t="shared" si="1"/>
        <v>9.7580591335464317E-2</v>
      </c>
      <c r="G26" s="7">
        <f t="shared" si="2"/>
        <v>23</v>
      </c>
      <c r="H26" s="9">
        <v>0.27754382201738498</v>
      </c>
      <c r="I26" s="9">
        <f t="shared" si="3"/>
        <v>0.48224292501818761</v>
      </c>
      <c r="J26" s="7">
        <f t="shared" si="4"/>
        <v>9</v>
      </c>
      <c r="K26" s="9">
        <f t="shared" si="5"/>
        <v>4.7057549790618727E-2</v>
      </c>
      <c r="L26" s="7">
        <f t="shared" si="6"/>
        <v>20</v>
      </c>
      <c r="M26" s="6">
        <f t="shared" si="7"/>
        <v>-1</v>
      </c>
      <c r="N26" s="6">
        <f t="shared" si="8"/>
        <v>-4.7057549790618727E-2</v>
      </c>
    </row>
    <row r="27" spans="1:14" x14ac:dyDescent="0.25">
      <c r="A27" s="7">
        <v>13</v>
      </c>
      <c r="B27" s="7" t="s">
        <v>150</v>
      </c>
      <c r="C27" s="9">
        <v>0.29290190229160601</v>
      </c>
      <c r="D27" s="9">
        <v>0.286288165146794</v>
      </c>
      <c r="E27" s="9">
        <f t="shared" si="0"/>
        <v>2.3101678483358947E-2</v>
      </c>
      <c r="F27" s="9">
        <f t="shared" si="1"/>
        <v>2.3101678483358947E-2</v>
      </c>
      <c r="G27" s="7">
        <f t="shared" si="2"/>
        <v>6</v>
      </c>
      <c r="H27" s="9">
        <v>0.28965715293049499</v>
      </c>
      <c r="I27" s="9">
        <f t="shared" si="3"/>
        <v>0.46207574436287985</v>
      </c>
      <c r="J27" s="7">
        <f t="shared" si="4"/>
        <v>6</v>
      </c>
      <c r="K27" s="9">
        <f t="shared" si="5"/>
        <v>1.0674725281230011E-2</v>
      </c>
      <c r="L27" s="7">
        <f t="shared" si="6"/>
        <v>5</v>
      </c>
      <c r="M27" s="6">
        <f t="shared" si="7"/>
        <v>1</v>
      </c>
      <c r="N27" s="6">
        <f t="shared" si="8"/>
        <v>1.0674725281230011E-2</v>
      </c>
    </row>
    <row r="28" spans="1:14" x14ac:dyDescent="0.25">
      <c r="A28" s="7">
        <v>15</v>
      </c>
      <c r="B28" s="7" t="s">
        <v>151</v>
      </c>
      <c r="C28" s="9">
        <v>0.25739641160368798</v>
      </c>
      <c r="D28" s="9">
        <v>0.239275420646158</v>
      </c>
      <c r="E28" s="9">
        <f t="shared" si="0"/>
        <v>7.5732772336559423E-2</v>
      </c>
      <c r="F28" s="9">
        <f t="shared" si="1"/>
        <v>7.5732772336559423E-2</v>
      </c>
      <c r="G28" s="7">
        <f t="shared" si="2"/>
        <v>19</v>
      </c>
      <c r="H28" s="9">
        <v>0.248570207130414</v>
      </c>
      <c r="I28" s="9">
        <f t="shared" si="3"/>
        <v>0.53845368717164521</v>
      </c>
      <c r="J28" s="7">
        <f t="shared" si="4"/>
        <v>18</v>
      </c>
      <c r="K28" s="9">
        <f t="shared" si="5"/>
        <v>4.0778590504351196E-2</v>
      </c>
      <c r="L28" s="7">
        <f t="shared" si="6"/>
        <v>19</v>
      </c>
      <c r="M28" s="6">
        <f t="shared" si="7"/>
        <v>1</v>
      </c>
      <c r="N28" s="6">
        <f t="shared" si="8"/>
        <v>4.0778590504351196E-2</v>
      </c>
    </row>
    <row r="29" spans="1:14" x14ac:dyDescent="0.25">
      <c r="A29" s="7">
        <v>17</v>
      </c>
      <c r="B29" s="7" t="s">
        <v>152</v>
      </c>
      <c r="C29" s="9">
        <v>0.239754498375752</v>
      </c>
      <c r="D29" s="9">
        <v>0.24609873940211599</v>
      </c>
      <c r="E29" s="9">
        <f t="shared" si="0"/>
        <v>-2.577925040078221E-2</v>
      </c>
      <c r="F29" s="9">
        <f t="shared" si="1"/>
        <v>2.577925040078221E-2</v>
      </c>
      <c r="G29" s="7">
        <f t="shared" si="2"/>
        <v>8</v>
      </c>
      <c r="H29" s="9">
        <v>0.242780848154074</v>
      </c>
      <c r="I29" s="9">
        <f t="shared" si="3"/>
        <v>0.55129366903542154</v>
      </c>
      <c r="J29" s="7">
        <f t="shared" si="4"/>
        <v>23</v>
      </c>
      <c r="K29" s="9">
        <f t="shared" si="5"/>
        <v>1.4211937538430086E-2</v>
      </c>
      <c r="L29" s="7">
        <f t="shared" si="6"/>
        <v>9</v>
      </c>
      <c r="M29" s="6">
        <f t="shared" si="7"/>
        <v>-1</v>
      </c>
      <c r="N29" s="6">
        <f t="shared" si="8"/>
        <v>-1.4211937538430086E-2</v>
      </c>
    </row>
    <row r="30" spans="1:14" x14ac:dyDescent="0.25">
      <c r="A30" s="7">
        <v>18</v>
      </c>
      <c r="B30" s="7" t="s">
        <v>153</v>
      </c>
      <c r="C30" s="9">
        <v>0.235394131356923</v>
      </c>
      <c r="D30" s="9">
        <v>0.23059280476065699</v>
      </c>
      <c r="E30" s="9">
        <f t="shared" si="0"/>
        <v>2.0821667012765312E-2</v>
      </c>
      <c r="F30" s="9">
        <f t="shared" si="1"/>
        <v>2.0821667012765312E-2</v>
      </c>
      <c r="G30" s="7">
        <f t="shared" si="2"/>
        <v>5</v>
      </c>
      <c r="H30" s="9">
        <v>0.23299168380677199</v>
      </c>
      <c r="I30" s="9">
        <f t="shared" si="3"/>
        <v>0.57445631691040111</v>
      </c>
      <c r="J30" s="7">
        <f t="shared" si="4"/>
        <v>25</v>
      </c>
      <c r="K30" s="9">
        <f t="shared" si="5"/>
        <v>1.1961138144087955E-2</v>
      </c>
      <c r="L30" s="7">
        <f t="shared" si="6"/>
        <v>6</v>
      </c>
      <c r="M30" s="6">
        <f t="shared" si="7"/>
        <v>1</v>
      </c>
      <c r="N30" s="6">
        <f t="shared" si="8"/>
        <v>1.1961138144087955E-2</v>
      </c>
    </row>
    <row r="31" spans="1:14" x14ac:dyDescent="0.25">
      <c r="A31" s="7">
        <v>19</v>
      </c>
      <c r="B31" s="7" t="s">
        <v>154</v>
      </c>
      <c r="C31" s="9">
        <v>0.23869360962764599</v>
      </c>
      <c r="D31" s="9">
        <v>0.22042575952718399</v>
      </c>
      <c r="E31" s="9">
        <f t="shared" si="0"/>
        <v>8.2875296152531211E-2</v>
      </c>
      <c r="F31" s="9">
        <f t="shared" si="1"/>
        <v>8.2875296152531211E-2</v>
      </c>
      <c r="G31" s="7">
        <f t="shared" si="2"/>
        <v>20</v>
      </c>
      <c r="H31" s="9">
        <v>0.22975944313897101</v>
      </c>
      <c r="I31" s="9">
        <f t="shared" si="3"/>
        <v>0.58253773042718915</v>
      </c>
      <c r="J31" s="7">
        <f t="shared" si="4"/>
        <v>26</v>
      </c>
      <c r="K31" s="9">
        <f t="shared" si="5"/>
        <v>4.8277986929176696E-2</v>
      </c>
      <c r="L31" s="7">
        <f t="shared" si="6"/>
        <v>21</v>
      </c>
      <c r="M31" s="6">
        <f t="shared" si="7"/>
        <v>1</v>
      </c>
      <c r="N31" s="6">
        <f t="shared" si="8"/>
        <v>4.8277986929176696E-2</v>
      </c>
    </row>
    <row r="32" spans="1:14" x14ac:dyDescent="0.25">
      <c r="A32" s="7">
        <v>20</v>
      </c>
      <c r="B32" s="7" t="s">
        <v>155</v>
      </c>
      <c r="C32" s="9">
        <v>0.25281638729072098</v>
      </c>
      <c r="D32" s="9">
        <v>0.248794510805013</v>
      </c>
      <c r="E32" s="9">
        <f t="shared" si="0"/>
        <v>1.6165455068500426E-2</v>
      </c>
      <c r="F32" s="9">
        <f t="shared" si="1"/>
        <v>1.6165455068500426E-2</v>
      </c>
      <c r="G32" s="7">
        <f t="shared" si="2"/>
        <v>4</v>
      </c>
      <c r="H32" s="9">
        <v>0.25085286316128402</v>
      </c>
      <c r="I32" s="9">
        <f t="shared" si="3"/>
        <v>0.53355398405134913</v>
      </c>
      <c r="J32" s="7">
        <f t="shared" si="4"/>
        <v>16</v>
      </c>
      <c r="K32" s="9">
        <f t="shared" si="5"/>
        <v>8.6251429558014767E-3</v>
      </c>
      <c r="L32" s="7">
        <f t="shared" si="6"/>
        <v>4</v>
      </c>
      <c r="M32" s="6">
        <f t="shared" si="7"/>
        <v>1</v>
      </c>
      <c r="N32" s="6">
        <f t="shared" si="8"/>
        <v>8.6251429558014767E-3</v>
      </c>
    </row>
    <row r="33" spans="1:14" x14ac:dyDescent="0.25">
      <c r="A33" s="7">
        <v>23</v>
      </c>
      <c r="B33" s="7" t="s">
        <v>156</v>
      </c>
      <c r="C33" s="9">
        <v>0.26378623247828298</v>
      </c>
      <c r="D33" s="9">
        <v>0.23679151377865901</v>
      </c>
      <c r="E33" s="9">
        <f t="shared" si="0"/>
        <v>0.11400205298259675</v>
      </c>
      <c r="F33" s="9">
        <f t="shared" si="1"/>
        <v>0.11400205298259675</v>
      </c>
      <c r="G33" s="7">
        <f t="shared" si="2"/>
        <v>26</v>
      </c>
      <c r="H33" s="9">
        <v>0.25050581142721601</v>
      </c>
      <c r="I33" s="9">
        <f t="shared" si="3"/>
        <v>0.53429317183437475</v>
      </c>
      <c r="J33" s="7">
        <f t="shared" si="4"/>
        <v>17</v>
      </c>
      <c r="K33" s="9">
        <f t="shared" si="5"/>
        <v>6.0910518483702054E-2</v>
      </c>
      <c r="L33" s="7">
        <f t="shared" si="6"/>
        <v>26</v>
      </c>
      <c r="M33" s="6">
        <f t="shared" si="7"/>
        <v>1</v>
      </c>
      <c r="N33" s="6">
        <f t="shared" si="8"/>
        <v>6.0910518483702054E-2</v>
      </c>
    </row>
    <row r="34" spans="1:14" x14ac:dyDescent="0.25">
      <c r="A34" s="7">
        <v>25</v>
      </c>
      <c r="B34" s="7" t="s">
        <v>157</v>
      </c>
      <c r="C34" s="9">
        <v>0.30110800203215399</v>
      </c>
      <c r="D34" s="9">
        <v>0.30364667743920098</v>
      </c>
      <c r="E34" s="9">
        <f t="shared" si="0"/>
        <v>-8.3606230387793887E-3</v>
      </c>
      <c r="F34" s="9">
        <f t="shared" si="1"/>
        <v>8.3606230387793887E-3</v>
      </c>
      <c r="G34" s="7">
        <f t="shared" si="2"/>
        <v>2</v>
      </c>
      <c r="H34" s="9">
        <v>0.30234878612482102</v>
      </c>
      <c r="I34" s="9">
        <f t="shared" si="3"/>
        <v>0.44267928529117795</v>
      </c>
      <c r="J34" s="7">
        <f t="shared" si="4"/>
        <v>2</v>
      </c>
      <c r="K34" s="9">
        <f t="shared" si="5"/>
        <v>3.7010746313958162E-3</v>
      </c>
      <c r="L34" s="7">
        <f t="shared" si="6"/>
        <v>2</v>
      </c>
      <c r="M34" s="6">
        <f t="shared" si="7"/>
        <v>-1</v>
      </c>
      <c r="N34" s="6">
        <f t="shared" si="8"/>
        <v>-3.7010746313958162E-3</v>
      </c>
    </row>
    <row r="35" spans="1:14" x14ac:dyDescent="0.25">
      <c r="A35" s="7">
        <v>27</v>
      </c>
      <c r="B35" s="7" t="s">
        <v>158</v>
      </c>
      <c r="C35" s="9">
        <v>0.206919565190639</v>
      </c>
      <c r="D35" s="9">
        <v>0.22900212945625401</v>
      </c>
      <c r="E35" s="9">
        <f t="shared" si="0"/>
        <v>-9.6429514948390055E-2</v>
      </c>
      <c r="F35" s="9">
        <f t="shared" si="1"/>
        <v>9.6429514948390055E-2</v>
      </c>
      <c r="G35" s="7">
        <f t="shared" si="2"/>
        <v>21</v>
      </c>
      <c r="H35" s="9">
        <v>0.217660421063746</v>
      </c>
      <c r="I35" s="9">
        <f t="shared" si="3"/>
        <v>0.61491907392383638</v>
      </c>
      <c r="J35" s="7">
        <f t="shared" si="4"/>
        <v>29</v>
      </c>
      <c r="K35" s="9">
        <f t="shared" si="5"/>
        <v>5.9296348030988752E-2</v>
      </c>
      <c r="L35" s="7">
        <f t="shared" si="6"/>
        <v>25</v>
      </c>
      <c r="M35" s="6">
        <f t="shared" si="7"/>
        <v>-1</v>
      </c>
      <c r="N35" s="6">
        <f t="shared" si="8"/>
        <v>-5.9296348030988752E-2</v>
      </c>
    </row>
    <row r="36" spans="1:14" x14ac:dyDescent="0.25">
      <c r="A36" s="7">
        <v>41</v>
      </c>
      <c r="B36" s="7" t="s">
        <v>159</v>
      </c>
      <c r="C36" s="9">
        <v>0.25034669080581401</v>
      </c>
      <c r="D36" s="9">
        <v>0.22828282079269699</v>
      </c>
      <c r="E36" s="9">
        <f t="shared" si="0"/>
        <v>9.6651469157870457E-2</v>
      </c>
      <c r="F36" s="9">
        <f t="shared" si="1"/>
        <v>9.6651469157870457E-2</v>
      </c>
      <c r="G36" s="7">
        <f t="shared" si="2"/>
        <v>22</v>
      </c>
      <c r="H36" s="9">
        <v>0.239479152654756</v>
      </c>
      <c r="I36" s="9">
        <f t="shared" si="3"/>
        <v>0.55889434661290083</v>
      </c>
      <c r="J36" s="7">
        <f t="shared" si="4"/>
        <v>24</v>
      </c>
      <c r="K36" s="9">
        <f t="shared" si="5"/>
        <v>5.4017959704164946E-2</v>
      </c>
      <c r="L36" s="7">
        <f t="shared" si="6"/>
        <v>24</v>
      </c>
      <c r="M36" s="6">
        <f t="shared" si="7"/>
        <v>1</v>
      </c>
      <c r="N36" s="6">
        <f t="shared" si="8"/>
        <v>5.4017959704164946E-2</v>
      </c>
    </row>
    <row r="37" spans="1:14" x14ac:dyDescent="0.25">
      <c r="A37" s="7">
        <v>44</v>
      </c>
      <c r="B37" s="7" t="s">
        <v>160</v>
      </c>
      <c r="C37" s="9">
        <v>0.22677763942985499</v>
      </c>
      <c r="D37" s="9">
        <v>0.224408142949687</v>
      </c>
      <c r="E37" s="9">
        <f t="shared" si="0"/>
        <v>1.0558870320045542E-2</v>
      </c>
      <c r="F37" s="9">
        <f t="shared" si="1"/>
        <v>1.0558870320045542E-2</v>
      </c>
      <c r="G37" s="7">
        <f t="shared" si="2"/>
        <v>3</v>
      </c>
      <c r="H37" s="9">
        <v>0.22563790918274401</v>
      </c>
      <c r="I37" s="9">
        <f t="shared" si="3"/>
        <v>0.5931784469868987</v>
      </c>
      <c r="J37" s="7">
        <f t="shared" si="4"/>
        <v>27</v>
      </c>
      <c r="K37" s="9">
        <f t="shared" si="5"/>
        <v>6.2632942983806726E-3</v>
      </c>
      <c r="L37" s="7">
        <f t="shared" si="6"/>
        <v>3</v>
      </c>
      <c r="M37" s="6">
        <f t="shared" si="7"/>
        <v>1</v>
      </c>
      <c r="N37" s="6">
        <f t="shared" si="8"/>
        <v>6.2632942983806726E-3</v>
      </c>
    </row>
    <row r="38" spans="1:14" x14ac:dyDescent="0.25">
      <c r="A38" s="7">
        <v>47</v>
      </c>
      <c r="B38" s="7" t="s">
        <v>161</v>
      </c>
      <c r="C38" s="9">
        <v>0.291426430123995</v>
      </c>
      <c r="D38" s="9">
        <v>0.262642176688408</v>
      </c>
      <c r="E38" s="9">
        <f t="shared" si="0"/>
        <v>0.10959493939062155</v>
      </c>
      <c r="F38" s="9">
        <f t="shared" si="1"/>
        <v>0.10959493939062155</v>
      </c>
      <c r="G38" s="7">
        <f t="shared" si="2"/>
        <v>25</v>
      </c>
      <c r="H38" s="9">
        <v>0.27717426075120899</v>
      </c>
      <c r="I38" s="9">
        <f t="shared" si="3"/>
        <v>0.48288590790372365</v>
      </c>
      <c r="J38" s="7">
        <f t="shared" si="4"/>
        <v>10</v>
      </c>
      <c r="K38" s="9">
        <f t="shared" si="5"/>
        <v>5.2921851809293853E-2</v>
      </c>
      <c r="L38" s="7">
        <f t="shared" si="6"/>
        <v>23</v>
      </c>
      <c r="M38" s="6">
        <f t="shared" si="7"/>
        <v>1</v>
      </c>
      <c r="N38" s="6">
        <f t="shared" si="8"/>
        <v>5.2921851809293853E-2</v>
      </c>
    </row>
    <row r="39" spans="1:14" x14ac:dyDescent="0.25">
      <c r="A39" s="7">
        <v>50</v>
      </c>
      <c r="B39" s="7" t="s">
        <v>162</v>
      </c>
      <c r="C39" s="9">
        <v>0.28054773666412602</v>
      </c>
      <c r="D39" s="9">
        <v>0.24813133995028</v>
      </c>
      <c r="E39" s="9">
        <f t="shared" si="0"/>
        <v>0.13064208946899472</v>
      </c>
      <c r="F39" s="9">
        <f t="shared" si="1"/>
        <v>0.13064208946899472</v>
      </c>
      <c r="G39" s="7">
        <f t="shared" si="2"/>
        <v>27</v>
      </c>
      <c r="H39" s="9">
        <v>0.26432528520142001</v>
      </c>
      <c r="I39" s="9">
        <f t="shared" si="3"/>
        <v>0.50635921738777323</v>
      </c>
      <c r="J39" s="7">
        <f t="shared" si="4"/>
        <v>13</v>
      </c>
      <c r="K39" s="9">
        <f t="shared" si="5"/>
        <v>6.6151826181423623E-2</v>
      </c>
      <c r="L39" s="7">
        <f t="shared" si="6"/>
        <v>27</v>
      </c>
      <c r="M39" s="6">
        <f t="shared" si="7"/>
        <v>1</v>
      </c>
      <c r="N39" s="6">
        <f t="shared" si="8"/>
        <v>6.6151826181423623E-2</v>
      </c>
    </row>
    <row r="40" spans="1:14" x14ac:dyDescent="0.25">
      <c r="A40" s="7">
        <v>52</v>
      </c>
      <c r="B40" s="7" t="s">
        <v>163</v>
      </c>
      <c r="C40" s="9">
        <v>0.21148797814425399</v>
      </c>
      <c r="D40" s="9">
        <v>0.20381727391357499</v>
      </c>
      <c r="E40" s="9">
        <f t="shared" si="0"/>
        <v>3.7635201783395585E-2</v>
      </c>
      <c r="F40" s="9">
        <f t="shared" si="1"/>
        <v>3.7635201783395585E-2</v>
      </c>
      <c r="G40" s="7">
        <f t="shared" si="2"/>
        <v>12</v>
      </c>
      <c r="H40" s="9">
        <v>0.207796885386374</v>
      </c>
      <c r="I40" s="9">
        <f t="shared" si="3"/>
        <v>0.64410755869379166</v>
      </c>
      <c r="J40" s="7">
        <f t="shared" si="4"/>
        <v>30</v>
      </c>
      <c r="K40" s="9">
        <f t="shared" si="5"/>
        <v>2.4241117941651163E-2</v>
      </c>
      <c r="L40" s="7">
        <f t="shared" si="6"/>
        <v>14</v>
      </c>
      <c r="M40" s="6">
        <f t="shared" si="7"/>
        <v>1</v>
      </c>
      <c r="N40" s="6">
        <f t="shared" si="8"/>
        <v>2.4241117941651163E-2</v>
      </c>
    </row>
    <row r="41" spans="1:14" x14ac:dyDescent="0.25">
      <c r="A41" s="7">
        <v>54</v>
      </c>
      <c r="B41" s="7" t="s">
        <v>164</v>
      </c>
      <c r="C41" s="9">
        <v>0.277122732613649</v>
      </c>
      <c r="D41" s="9">
        <v>0.25095098562156798</v>
      </c>
      <c r="E41" s="9">
        <f t="shared" si="0"/>
        <v>0.10429027376504431</v>
      </c>
      <c r="F41" s="9">
        <f t="shared" si="1"/>
        <v>0.10429027376504431</v>
      </c>
      <c r="G41" s="7">
        <f t="shared" si="2"/>
        <v>24</v>
      </c>
      <c r="H41" s="9">
        <v>0.26438644716066201</v>
      </c>
      <c r="I41" s="9">
        <f t="shared" si="3"/>
        <v>0.50624207854745717</v>
      </c>
      <c r="J41" s="7">
        <f t="shared" si="4"/>
        <v>12</v>
      </c>
      <c r="K41" s="9">
        <f t="shared" si="5"/>
        <v>5.2796124963099371E-2</v>
      </c>
      <c r="L41" s="7">
        <f t="shared" si="6"/>
        <v>22</v>
      </c>
      <c r="M41" s="6">
        <f t="shared" si="7"/>
        <v>1</v>
      </c>
      <c r="N41" s="6">
        <f t="shared" si="8"/>
        <v>5.2796124963099371E-2</v>
      </c>
    </row>
    <row r="42" spans="1:14" x14ac:dyDescent="0.25">
      <c r="A42" s="7">
        <v>63</v>
      </c>
      <c r="B42" s="7" t="s">
        <v>165</v>
      </c>
      <c r="C42" s="9">
        <v>0.30427317010427102</v>
      </c>
      <c r="D42" s="9">
        <v>0.29616926097956903</v>
      </c>
      <c r="E42" s="9">
        <f t="shared" si="0"/>
        <v>2.7362424776624716E-2</v>
      </c>
      <c r="F42" s="9">
        <f t="shared" si="1"/>
        <v>2.7362424776624716E-2</v>
      </c>
      <c r="G42" s="7">
        <f t="shared" si="2"/>
        <v>9</v>
      </c>
      <c r="H42" s="9">
        <v>0.30042503509581597</v>
      </c>
      <c r="I42" s="9">
        <f t="shared" si="3"/>
        <v>0.44551395161759283</v>
      </c>
      <c r="J42" s="7">
        <f t="shared" si="4"/>
        <v>3</v>
      </c>
      <c r="K42" s="9">
        <f t="shared" si="5"/>
        <v>1.2190341988073207E-2</v>
      </c>
      <c r="L42" s="7">
        <f t="shared" si="6"/>
        <v>7</v>
      </c>
      <c r="M42" s="6">
        <f t="shared" si="7"/>
        <v>1</v>
      </c>
      <c r="N42" s="6">
        <f t="shared" si="8"/>
        <v>1.2190341988073207E-2</v>
      </c>
    </row>
    <row r="43" spans="1:14" x14ac:dyDescent="0.25">
      <c r="A43" s="7">
        <v>66</v>
      </c>
      <c r="B43" s="7" t="s">
        <v>166</v>
      </c>
      <c r="C43" s="9">
        <v>0.287566116173533</v>
      </c>
      <c r="D43" s="9">
        <v>0.28779976584322597</v>
      </c>
      <c r="E43" s="9">
        <f t="shared" si="0"/>
        <v>-8.1184801873760684E-4</v>
      </c>
      <c r="F43" s="9">
        <f t="shared" si="1"/>
        <v>8.1184801873760684E-4</v>
      </c>
      <c r="G43" s="7">
        <f t="shared" si="2"/>
        <v>1</v>
      </c>
      <c r="H43" s="9">
        <v>0.28767574421430903</v>
      </c>
      <c r="I43" s="9">
        <f t="shared" si="3"/>
        <v>0.46525835855900982</v>
      </c>
      <c r="J43" s="7">
        <f t="shared" si="4"/>
        <v>7</v>
      </c>
      <c r="K43" s="9">
        <f t="shared" si="5"/>
        <v>3.7771907659724319E-4</v>
      </c>
      <c r="L43" s="7">
        <f t="shared" si="6"/>
        <v>1</v>
      </c>
      <c r="M43" s="6">
        <f t="shared" si="7"/>
        <v>-1</v>
      </c>
      <c r="N43" s="6">
        <f t="shared" si="8"/>
        <v>-3.7771907659724319E-4</v>
      </c>
    </row>
    <row r="44" spans="1:14" x14ac:dyDescent="0.25">
      <c r="A44" s="7">
        <v>68</v>
      </c>
      <c r="B44" s="7" t="s">
        <v>167</v>
      </c>
      <c r="C44" s="9">
        <v>0.263441801533986</v>
      </c>
      <c r="D44" s="9">
        <v>0.25151457594771998</v>
      </c>
      <c r="E44" s="9">
        <f t="shared" si="0"/>
        <v>4.7421607838526322E-2</v>
      </c>
      <c r="F44" s="9">
        <f t="shared" si="1"/>
        <v>4.7421607838526322E-2</v>
      </c>
      <c r="G44" s="7">
        <f t="shared" si="2"/>
        <v>15</v>
      </c>
      <c r="H44" s="9">
        <v>0.25767703491810101</v>
      </c>
      <c r="I44" s="9">
        <f t="shared" si="3"/>
        <v>0.51942364438077016</v>
      </c>
      <c r="J44" s="7">
        <f t="shared" si="4"/>
        <v>14</v>
      </c>
      <c r="K44" s="9">
        <f t="shared" si="5"/>
        <v>2.4631904365883039E-2</v>
      </c>
      <c r="L44" s="7">
        <f t="shared" si="6"/>
        <v>15</v>
      </c>
      <c r="M44" s="6">
        <f t="shared" si="7"/>
        <v>1</v>
      </c>
      <c r="N44" s="6">
        <f t="shared" si="8"/>
        <v>2.4631904365883039E-2</v>
      </c>
    </row>
    <row r="45" spans="1:14" x14ac:dyDescent="0.25">
      <c r="A45" s="7">
        <v>70</v>
      </c>
      <c r="B45" s="7" t="s">
        <v>168</v>
      </c>
      <c r="C45" s="9">
        <v>0.26366167130745199</v>
      </c>
      <c r="D45" s="9">
        <v>0.246078035425114</v>
      </c>
      <c r="E45" s="9">
        <f t="shared" si="0"/>
        <v>7.1455527722989368E-2</v>
      </c>
      <c r="F45" s="9">
        <f t="shared" si="1"/>
        <v>7.1455527722989368E-2</v>
      </c>
      <c r="G45" s="7">
        <f t="shared" si="2"/>
        <v>18</v>
      </c>
      <c r="H45" s="9">
        <v>0.25489640084537402</v>
      </c>
      <c r="I45" s="9">
        <f t="shared" si="3"/>
        <v>0.52508997422675863</v>
      </c>
      <c r="J45" s="7">
        <f t="shared" si="4"/>
        <v>15</v>
      </c>
      <c r="K45" s="9">
        <f t="shared" si="5"/>
        <v>3.7520581210423926E-2</v>
      </c>
      <c r="L45" s="7">
        <f t="shared" si="6"/>
        <v>18</v>
      </c>
      <c r="M45" s="6">
        <f t="shared" si="7"/>
        <v>1</v>
      </c>
      <c r="N45" s="6">
        <f t="shared" si="8"/>
        <v>3.7520581210423926E-2</v>
      </c>
    </row>
    <row r="46" spans="1:14" x14ac:dyDescent="0.25">
      <c r="A46" s="7">
        <v>73</v>
      </c>
      <c r="B46" s="7" t="s">
        <v>169</v>
      </c>
      <c r="C46" s="9">
        <v>0.24358003834379</v>
      </c>
      <c r="D46" s="9">
        <v>0.25096900448005999</v>
      </c>
      <c r="E46" s="9">
        <f t="shared" si="0"/>
        <v>-2.9441747802992385E-2</v>
      </c>
      <c r="F46" s="9">
        <f t="shared" si="1"/>
        <v>2.9441747802992385E-2</v>
      </c>
      <c r="G46" s="7">
        <f t="shared" si="2"/>
        <v>10</v>
      </c>
      <c r="H46" s="9">
        <v>0.24719665321558701</v>
      </c>
      <c r="I46" s="9">
        <f t="shared" si="3"/>
        <v>0.54144561752485521</v>
      </c>
      <c r="J46" s="7">
        <f t="shared" si="4"/>
        <v>20</v>
      </c>
      <c r="K46" s="9">
        <f t="shared" si="5"/>
        <v>1.5941105320202261E-2</v>
      </c>
      <c r="L46" s="7">
        <f t="shared" si="6"/>
        <v>10</v>
      </c>
      <c r="M46" s="6">
        <f t="shared" si="7"/>
        <v>-1</v>
      </c>
      <c r="N46" s="6">
        <f t="shared" si="8"/>
        <v>-1.5941105320202261E-2</v>
      </c>
    </row>
    <row r="47" spans="1:14" x14ac:dyDescent="0.25">
      <c r="A47" s="7">
        <v>76</v>
      </c>
      <c r="B47" s="7" t="s">
        <v>170</v>
      </c>
      <c r="C47" s="9">
        <v>0.304078848237961</v>
      </c>
      <c r="D47" s="9">
        <v>0.28941772367294799</v>
      </c>
      <c r="E47" s="9">
        <f t="shared" si="0"/>
        <v>5.0657314206439485E-2</v>
      </c>
      <c r="F47" s="9">
        <f t="shared" si="1"/>
        <v>5.0657314206439485E-2</v>
      </c>
      <c r="G47" s="7">
        <f t="shared" si="2"/>
        <v>16</v>
      </c>
      <c r="H47" s="9">
        <v>0.29726090689967799</v>
      </c>
      <c r="I47" s="9">
        <f t="shared" si="3"/>
        <v>0.45025612666774778</v>
      </c>
      <c r="J47" s="7">
        <f t="shared" si="4"/>
        <v>5</v>
      </c>
      <c r="K47" s="9">
        <f t="shared" si="5"/>
        <v>2.2808766081982516E-2</v>
      </c>
      <c r="L47" s="7">
        <f t="shared" si="6"/>
        <v>13</v>
      </c>
      <c r="M47" s="6">
        <f t="shared" si="7"/>
        <v>1</v>
      </c>
      <c r="N47" s="6">
        <f t="shared" si="8"/>
        <v>2.2808766081982516E-2</v>
      </c>
    </row>
    <row r="48" spans="1:14" x14ac:dyDescent="0.25">
      <c r="A48" s="7">
        <v>81</v>
      </c>
      <c r="B48" s="7" t="s">
        <v>171</v>
      </c>
      <c r="C48" s="9">
        <v>0.27661393562415199</v>
      </c>
      <c r="D48" s="9">
        <v>0.21407449884757099</v>
      </c>
      <c r="E48" s="9">
        <f t="shared" si="0"/>
        <v>0.29213865786560317</v>
      </c>
      <c r="F48" s="9">
        <f t="shared" si="1"/>
        <v>0.29213865786560317</v>
      </c>
      <c r="G48" s="7">
        <f t="shared" si="2"/>
        <v>31</v>
      </c>
      <c r="H48" s="9">
        <v>0.245537159062861</v>
      </c>
      <c r="I48" s="9">
        <f t="shared" si="3"/>
        <v>0.54510504667085902</v>
      </c>
      <c r="J48" s="7">
        <f t="shared" si="4"/>
        <v>21</v>
      </c>
      <c r="K48" s="9">
        <f t="shared" si="5"/>
        <v>0.15924625673019174</v>
      </c>
      <c r="L48" s="7">
        <f t="shared" si="6"/>
        <v>31</v>
      </c>
      <c r="M48" s="6">
        <f t="shared" si="7"/>
        <v>1</v>
      </c>
      <c r="N48" s="6">
        <f t="shared" si="8"/>
        <v>0.15924625673019174</v>
      </c>
    </row>
    <row r="49" spans="1:25" x14ac:dyDescent="0.25">
      <c r="A49" s="7">
        <v>85</v>
      </c>
      <c r="B49" s="7" t="s">
        <v>172</v>
      </c>
      <c r="C49" s="9">
        <v>0.27331032159352697</v>
      </c>
      <c r="D49" s="9">
        <v>0.25747604678080399</v>
      </c>
      <c r="E49" s="9">
        <f t="shared" si="0"/>
        <v>6.1498050054353631E-2</v>
      </c>
      <c r="F49" s="9">
        <f t="shared" si="1"/>
        <v>6.1498050054353631E-2</v>
      </c>
      <c r="G49" s="7">
        <f t="shared" si="2"/>
        <v>17</v>
      </c>
      <c r="H49" s="9">
        <v>0.26539889439779901</v>
      </c>
      <c r="I49" s="9">
        <f t="shared" si="3"/>
        <v>0.50431085952368981</v>
      </c>
      <c r="J49" s="7">
        <f t="shared" si="4"/>
        <v>11</v>
      </c>
      <c r="K49" s="9">
        <f t="shared" si="5"/>
        <v>3.1014134481941978E-2</v>
      </c>
      <c r="L49" s="7">
        <f t="shared" si="6"/>
        <v>17</v>
      </c>
      <c r="M49" s="6">
        <f t="shared" si="7"/>
        <v>1</v>
      </c>
      <c r="N49" s="6">
        <f t="shared" si="8"/>
        <v>3.1014134481941978E-2</v>
      </c>
    </row>
    <row r="50" spans="1:25" x14ac:dyDescent="0.25">
      <c r="A50" s="7">
        <v>86</v>
      </c>
      <c r="B50" s="7" t="s">
        <v>173</v>
      </c>
      <c r="C50" s="9">
        <v>0.24761815681316701</v>
      </c>
      <c r="D50" s="9">
        <v>0.241757358276421</v>
      </c>
      <c r="E50" s="9">
        <f t="shared" si="0"/>
        <v>2.4242482539227939E-2</v>
      </c>
      <c r="F50" s="9">
        <f t="shared" si="1"/>
        <v>2.4242482539227939E-2</v>
      </c>
      <c r="G50" s="7">
        <f t="shared" si="2"/>
        <v>7</v>
      </c>
      <c r="H50" s="9">
        <v>0.244704482290382</v>
      </c>
      <c r="I50" s="9">
        <f t="shared" si="3"/>
        <v>0.54695992201550148</v>
      </c>
      <c r="J50" s="7">
        <f t="shared" si="4"/>
        <v>22</v>
      </c>
      <c r="K50" s="9">
        <f t="shared" si="5"/>
        <v>1.325966635911827E-2</v>
      </c>
      <c r="L50" s="7">
        <f t="shared" si="6"/>
        <v>8</v>
      </c>
      <c r="M50" s="6">
        <f t="shared" si="7"/>
        <v>1</v>
      </c>
      <c r="N50" s="6">
        <f t="shared" si="8"/>
        <v>1.325966635911827E-2</v>
      </c>
    </row>
    <row r="51" spans="1:25" x14ac:dyDescent="0.25">
      <c r="A51" s="7">
        <v>88</v>
      </c>
      <c r="B51" s="7" t="s">
        <v>116</v>
      </c>
      <c r="C51" s="9">
        <v>0.20139063707881799</v>
      </c>
      <c r="D51" s="9">
        <v>0.237826671108642</v>
      </c>
      <c r="E51" s="9">
        <f t="shared" si="0"/>
        <v>-0.15320415435314907</v>
      </c>
      <c r="F51" s="9">
        <f t="shared" si="1"/>
        <v>0.15320415435314907</v>
      </c>
      <c r="G51" s="7">
        <f t="shared" si="2"/>
        <v>28</v>
      </c>
      <c r="H51" s="9">
        <v>0.218498705437351</v>
      </c>
      <c r="I51" s="9">
        <f t="shared" si="3"/>
        <v>0.61255989724281112</v>
      </c>
      <c r="J51" s="7">
        <f t="shared" si="4"/>
        <v>28</v>
      </c>
      <c r="K51" s="9">
        <f t="shared" si="5"/>
        <v>9.3846721047736767E-2</v>
      </c>
      <c r="L51" s="7">
        <f t="shared" si="6"/>
        <v>28</v>
      </c>
      <c r="M51" s="6">
        <f t="shared" si="7"/>
        <v>-1</v>
      </c>
      <c r="N51" s="6">
        <f t="shared" si="8"/>
        <v>-9.3846721047736767E-2</v>
      </c>
    </row>
    <row r="52" spans="1:25" x14ac:dyDescent="0.25">
      <c r="A52" s="7">
        <v>91</v>
      </c>
      <c r="B52" s="7" t="s">
        <v>174</v>
      </c>
      <c r="C52" s="9">
        <v>0.215443496140828</v>
      </c>
      <c r="D52" s="9">
        <v>0.27837850525980401</v>
      </c>
      <c r="E52" s="9">
        <f t="shared" si="0"/>
        <v>-0.22607711418035048</v>
      </c>
      <c r="F52" s="9">
        <f t="shared" si="1"/>
        <v>0.22607711418035048</v>
      </c>
      <c r="G52" s="7">
        <f t="shared" si="2"/>
        <v>29</v>
      </c>
      <c r="H52" s="9">
        <v>0.247827888046325</v>
      </c>
      <c r="I52" s="9">
        <f t="shared" si="3"/>
        <v>0.54006651795932026</v>
      </c>
      <c r="J52" s="7">
        <f t="shared" si="4"/>
        <v>19</v>
      </c>
      <c r="K52" s="9">
        <f t="shared" si="5"/>
        <v>0.12209667984567354</v>
      </c>
      <c r="L52" s="7">
        <f t="shared" si="6"/>
        <v>29</v>
      </c>
      <c r="M52" s="6">
        <f t="shared" si="7"/>
        <v>-1</v>
      </c>
      <c r="N52" s="6">
        <f t="shared" si="8"/>
        <v>-0.12209667984567354</v>
      </c>
    </row>
    <row r="53" spans="1:25" x14ac:dyDescent="0.25">
      <c r="A53" s="7">
        <v>94</v>
      </c>
      <c r="B53" s="7" t="s">
        <v>175</v>
      </c>
      <c r="C53" s="9">
        <v>0.12742130849872599</v>
      </c>
      <c r="D53" s="9">
        <v>0.16474288296850201</v>
      </c>
      <c r="E53" s="9">
        <f t="shared" si="0"/>
        <v>-0.22654438114277575</v>
      </c>
      <c r="F53" s="9">
        <f t="shared" si="1"/>
        <v>0.22654438114277575</v>
      </c>
      <c r="G53" s="7">
        <f t="shared" si="2"/>
        <v>30</v>
      </c>
      <c r="H53" s="9">
        <v>0.14695041938063699</v>
      </c>
      <c r="I53" s="9">
        <f t="shared" si="3"/>
        <v>0.91080750306471714</v>
      </c>
      <c r="J53" s="7">
        <f t="shared" si="4"/>
        <v>32</v>
      </c>
      <c r="K53" s="9">
        <f t="shared" si="5"/>
        <v>0.20633832212199318</v>
      </c>
      <c r="L53" s="7">
        <f t="shared" si="6"/>
        <v>32</v>
      </c>
      <c r="M53" s="6">
        <f t="shared" si="7"/>
        <v>-1</v>
      </c>
      <c r="N53" s="6">
        <f t="shared" si="8"/>
        <v>-0.20633832212199318</v>
      </c>
    </row>
    <row r="54" spans="1:25" x14ac:dyDescent="0.25">
      <c r="A54" s="7">
        <v>95</v>
      </c>
      <c r="B54" s="7" t="s">
        <v>176</v>
      </c>
      <c r="C54" s="9">
        <v>0.20512336817083501</v>
      </c>
      <c r="D54" s="9">
        <v>0.158112138250288</v>
      </c>
      <c r="E54" s="9">
        <f t="shared" si="0"/>
        <v>0.29732840527480114</v>
      </c>
      <c r="F54" s="9">
        <f t="shared" si="1"/>
        <v>0.29732840527480114</v>
      </c>
      <c r="G54" s="7">
        <f t="shared" si="2"/>
        <v>32</v>
      </c>
      <c r="H54" s="9">
        <v>0.18010801643617699</v>
      </c>
      <c r="I54" s="9">
        <f>MIN($H$24:$H$56)/H54</f>
        <v>0.74312930206424066</v>
      </c>
      <c r="J54" s="7">
        <f t="shared" si="4"/>
        <v>31</v>
      </c>
      <c r="K54" s="9">
        <f t="shared" si="5"/>
        <v>0.22095345029573665</v>
      </c>
      <c r="L54" s="7">
        <f t="shared" si="6"/>
        <v>33</v>
      </c>
      <c r="M54" s="6">
        <f t="shared" si="7"/>
        <v>1</v>
      </c>
      <c r="N54" s="6">
        <f t="shared" si="8"/>
        <v>0.22095345029573665</v>
      </c>
    </row>
    <row r="55" spans="1:25" x14ac:dyDescent="0.25">
      <c r="A55" s="7">
        <v>97</v>
      </c>
      <c r="B55" s="7" t="s">
        <v>177</v>
      </c>
      <c r="C55" s="9">
        <v>0.233146069345367</v>
      </c>
      <c r="D55" s="9">
        <v>0.33457214548228997</v>
      </c>
      <c r="E55" s="9">
        <f t="shared" si="0"/>
        <v>-0.30315158481204707</v>
      </c>
      <c r="F55" s="9">
        <f t="shared" si="1"/>
        <v>0.30315158481204707</v>
      </c>
      <c r="G55" s="7">
        <f t="shared" si="2"/>
        <v>33</v>
      </c>
      <c r="H55" s="9">
        <v>0.287498670079051</v>
      </c>
      <c r="I55" s="9">
        <f t="shared" si="3"/>
        <v>0.46554491717679669</v>
      </c>
      <c r="J55" s="7">
        <f>RANK(I55,$I$24:$I$56,1)</f>
        <v>8</v>
      </c>
      <c r="K55" s="9">
        <f t="shared" si="5"/>
        <v>0.14113067944333912</v>
      </c>
      <c r="L55" s="7">
        <f t="shared" si="6"/>
        <v>30</v>
      </c>
      <c r="M55" s="6">
        <f t="shared" si="7"/>
        <v>-1</v>
      </c>
      <c r="N55" s="6">
        <f t="shared" si="8"/>
        <v>-0.14113067944333912</v>
      </c>
    </row>
    <row r="56" spans="1:25" x14ac:dyDescent="0.25">
      <c r="A56" s="7">
        <v>99</v>
      </c>
      <c r="B56" s="7" t="s">
        <v>178</v>
      </c>
      <c r="C56" s="9">
        <v>0.13172374236076201</v>
      </c>
      <c r="D56" s="9">
        <v>0.13572164833834999</v>
      </c>
      <c r="E56" s="9">
        <f t="shared" si="0"/>
        <v>-2.9456656521156591E-2</v>
      </c>
      <c r="F56" s="9">
        <f t="shared" si="1"/>
        <v>2.9456656521156591E-2</v>
      </c>
      <c r="G56" s="7">
        <f t="shared" si="2"/>
        <v>11</v>
      </c>
      <c r="H56" s="9">
        <v>0.13384354455039099</v>
      </c>
      <c r="I56" s="9">
        <f t="shared" si="3"/>
        <v>1</v>
      </c>
      <c r="J56" s="7">
        <f t="shared" si="4"/>
        <v>33</v>
      </c>
      <c r="K56" s="9">
        <f t="shared" si="5"/>
        <v>2.9456656521156591E-2</v>
      </c>
      <c r="L56" s="7">
        <f t="shared" si="6"/>
        <v>16</v>
      </c>
      <c r="M56" s="6">
        <f t="shared" si="7"/>
        <v>-1</v>
      </c>
      <c r="N56" s="6">
        <f t="shared" si="8"/>
        <v>-2.9456656521156591E-2</v>
      </c>
    </row>
    <row r="57" spans="1:25" customFormat="1" ht="13.35" customHeight="1" x14ac:dyDescent="0.25">
      <c r="A57" s="33" t="s">
        <v>122</v>
      </c>
      <c r="B57" s="33"/>
      <c r="C57" s="33"/>
      <c r="D57" s="33"/>
      <c r="E57" s="33"/>
      <c r="F57" s="33"/>
      <c r="G57" s="33"/>
      <c r="H57" s="33"/>
      <c r="I57" s="33"/>
      <c r="J57" s="33"/>
      <c r="K57" s="33"/>
      <c r="L57" s="33"/>
      <c r="M57" s="6"/>
      <c r="N57" s="6"/>
      <c r="O57" s="6"/>
      <c r="P57" s="6"/>
      <c r="Q57" s="6"/>
      <c r="R57" s="6"/>
      <c r="S57" s="6"/>
      <c r="T57" s="6"/>
      <c r="U57" s="6"/>
      <c r="V57" s="6"/>
      <c r="W57" s="6"/>
      <c r="X57" s="6"/>
      <c r="Y57" s="6"/>
    </row>
    <row r="58" spans="1:25" customFormat="1" ht="13.35" customHeight="1" x14ac:dyDescent="0.25">
      <c r="A58" s="34" t="s">
        <v>123</v>
      </c>
      <c r="B58" s="34"/>
      <c r="C58" s="29">
        <f>AVERAGE(C24:C56)</f>
        <v>0.2511468421302176</v>
      </c>
      <c r="D58" s="29">
        <f>AVERAGE(D24:D56)</f>
        <v>0.24902467228904165</v>
      </c>
      <c r="E58" s="29">
        <f>AVERAGE(E24:E56)</f>
        <v>1.4975387890267953E-2</v>
      </c>
      <c r="F58" s="29">
        <f>AVERAGE(F24:F56)</f>
        <v>9.02568295882058E-2</v>
      </c>
      <c r="G58" s="26" t="s">
        <v>124</v>
      </c>
      <c r="H58" s="29">
        <f>AVERAGE(H24:H56)</f>
        <v>0.25021684036298147</v>
      </c>
      <c r="I58" s="29">
        <f>AVERAGE(I24:I56)</f>
        <v>0.55417895212326074</v>
      </c>
      <c r="J58" s="26" t="s">
        <v>124</v>
      </c>
      <c r="K58" s="29">
        <f>AVERAGE(K24:K56)</f>
        <v>5.2437831058869594E-2</v>
      </c>
      <c r="L58" s="26" t="s">
        <v>124</v>
      </c>
      <c r="M58" s="6"/>
      <c r="N58" s="6"/>
      <c r="O58" s="6"/>
      <c r="P58" s="6"/>
      <c r="Q58" s="6"/>
      <c r="R58" s="6"/>
      <c r="S58" s="6"/>
      <c r="T58" s="6"/>
      <c r="U58" s="6"/>
      <c r="V58" s="6"/>
      <c r="W58" s="6"/>
      <c r="X58" s="6"/>
      <c r="Y58" s="6"/>
    </row>
    <row r="59" spans="1:25" customFormat="1" ht="13.35" customHeight="1" x14ac:dyDescent="0.25">
      <c r="A59" s="34" t="s">
        <v>125</v>
      </c>
      <c r="B59" s="34"/>
      <c r="C59" s="29">
        <f>_xlfn.STDEV.S(C24:C56)</f>
        <v>4.4542529000913614E-2</v>
      </c>
      <c r="D59" s="29">
        <f>_xlfn.STDEV.S(D24:D56)</f>
        <v>4.4309764710016519E-2</v>
      </c>
      <c r="E59" s="29">
        <f>_xlfn.STDEV.S(E24:E56)</f>
        <v>0.12524556758176711</v>
      </c>
      <c r="F59" s="29">
        <f>_xlfn.STDEV.S(F24:F56)</f>
        <v>8.6699801737818161E-2</v>
      </c>
      <c r="G59" s="26" t="s">
        <v>124</v>
      </c>
      <c r="H59" s="29">
        <f>_xlfn.STDEV.S(H24:H56)</f>
        <v>4.1804857703379869E-2</v>
      </c>
      <c r="I59" s="29">
        <f>_xlfn.STDEV.S(I24:I56)</f>
        <v>0.12375079639739325</v>
      </c>
      <c r="J59" s="26" t="s">
        <v>124</v>
      </c>
      <c r="K59" s="29">
        <f>_xlfn.STDEV.S(K24:K56)</f>
        <v>5.6676942742116106E-2</v>
      </c>
      <c r="L59" s="26" t="s">
        <v>124</v>
      </c>
      <c r="M59" s="6"/>
      <c r="N59" s="6"/>
      <c r="O59" s="6"/>
      <c r="P59" s="6"/>
      <c r="Q59" s="6"/>
      <c r="R59" s="6"/>
      <c r="S59" s="6"/>
      <c r="T59" s="6"/>
      <c r="U59" s="6"/>
      <c r="V59" s="6"/>
      <c r="W59" s="6"/>
      <c r="X59" s="6"/>
      <c r="Y59" s="6"/>
    </row>
    <row r="60" spans="1:25" customFormat="1" ht="13.35" customHeight="1" x14ac:dyDescent="0.25">
      <c r="A60" s="34" t="s">
        <v>126</v>
      </c>
      <c r="B60" s="34"/>
      <c r="C60" s="29">
        <f>_xlfn.VAR.S(C24:C56)</f>
        <v>1.9840368897972305E-3</v>
      </c>
      <c r="D60" s="29">
        <f>_xlfn.VAR.S(D24:D56)</f>
        <v>1.9633552486570255E-3</v>
      </c>
      <c r="E60" s="29">
        <f>_xlfn.VAR.S(E24:E56)</f>
        <v>1.568645219887899E-2</v>
      </c>
      <c r="F60" s="29">
        <f>_xlfn.VAR.S(F24:F56)</f>
        <v>7.516855621376977E-3</v>
      </c>
      <c r="G60" s="26" t="s">
        <v>124</v>
      </c>
      <c r="H60" s="29">
        <f>_xlfn.VAR.S(H24:H56)</f>
        <v>1.7476461275998389E-3</v>
      </c>
      <c r="I60" s="29">
        <f>_xlfn.VAR.S(I24:I56)</f>
        <v>1.5314259608989078E-2</v>
      </c>
      <c r="J60" s="26" t="s">
        <v>124</v>
      </c>
      <c r="K60" s="29">
        <f>_xlfn.VAR.S(K24:K56)</f>
        <v>3.2122758385931078E-3</v>
      </c>
      <c r="L60" s="26" t="s">
        <v>124</v>
      </c>
      <c r="M60" s="6"/>
      <c r="N60" s="6"/>
      <c r="O60" s="6"/>
      <c r="P60" s="6"/>
      <c r="Q60" s="6"/>
      <c r="R60" s="6"/>
      <c r="S60" s="6"/>
      <c r="T60" s="6"/>
      <c r="U60" s="6"/>
      <c r="V60" s="6"/>
      <c r="W60" s="6"/>
      <c r="X60" s="6"/>
      <c r="Y60" s="6"/>
    </row>
    <row r="61" spans="1:25" customFormat="1" ht="13.35" customHeight="1" x14ac:dyDescent="0.25">
      <c r="A61" s="34" t="s">
        <v>127</v>
      </c>
      <c r="B61" s="34"/>
      <c r="C61" s="29">
        <f>MAX(C24:C56)</f>
        <v>0.313547874427683</v>
      </c>
      <c r="D61" s="29">
        <f>MAX(D24:D56)</f>
        <v>0.33457214548228997</v>
      </c>
      <c r="E61" s="29">
        <f>MAX(E24:E56)</f>
        <v>0.29732840527480114</v>
      </c>
      <c r="F61" s="29">
        <f>MAX(F24:F56)</f>
        <v>0.30315158481204707</v>
      </c>
      <c r="G61" s="26" t="s">
        <v>124</v>
      </c>
      <c r="H61" s="29">
        <f>MAX(H24:H56)</f>
        <v>0.32070239199036099</v>
      </c>
      <c r="I61" s="29">
        <f>MAX(I24:I56)</f>
        <v>1</v>
      </c>
      <c r="J61" s="26" t="s">
        <v>124</v>
      </c>
      <c r="K61" s="29">
        <f>MAX(K24:K56)</f>
        <v>0.22095345029573665</v>
      </c>
      <c r="L61" s="26" t="s">
        <v>124</v>
      </c>
      <c r="M61" s="6"/>
      <c r="N61" s="6"/>
      <c r="O61" s="6"/>
      <c r="P61" s="6"/>
      <c r="Q61" s="6"/>
      <c r="R61" s="6"/>
      <c r="S61" s="6"/>
      <c r="T61" s="6"/>
      <c r="U61" s="6"/>
      <c r="V61" s="6"/>
      <c r="W61" s="6"/>
      <c r="X61" s="6"/>
      <c r="Y61" s="6"/>
    </row>
    <row r="62" spans="1:25" customFormat="1" ht="13.35" customHeight="1" x14ac:dyDescent="0.25">
      <c r="A62" s="34" t="s">
        <v>128</v>
      </c>
      <c r="B62" s="34"/>
      <c r="C62" s="29">
        <f>MIN(C24:C56)</f>
        <v>0.12742130849872599</v>
      </c>
      <c r="D62" s="29">
        <f>MIN(D24:D56)</f>
        <v>0.13572164833834999</v>
      </c>
      <c r="E62" s="29">
        <f>MIN(E24:E56)</f>
        <v>-0.30315158481204707</v>
      </c>
      <c r="F62" s="29">
        <f>MIN(F24:F56)</f>
        <v>8.1184801873760684E-4</v>
      </c>
      <c r="G62" s="26" t="s">
        <v>124</v>
      </c>
      <c r="H62" s="29">
        <f>MIN(H24:H56)</f>
        <v>0.13384354455039099</v>
      </c>
      <c r="I62" s="29">
        <f>MIN(I24:I56)</f>
        <v>0.41734501485855391</v>
      </c>
      <c r="J62" s="26" t="s">
        <v>124</v>
      </c>
      <c r="K62" s="29">
        <f>MIN(K24:K56)</f>
        <v>3.7771907659724319E-4</v>
      </c>
      <c r="L62" s="26" t="s">
        <v>124</v>
      </c>
      <c r="M62" s="6"/>
      <c r="N62" s="6"/>
      <c r="O62" s="6"/>
      <c r="P62" s="6"/>
      <c r="Q62" s="6"/>
      <c r="R62" s="6"/>
      <c r="S62" s="6"/>
      <c r="T62" s="6"/>
      <c r="U62" s="6"/>
      <c r="V62" s="6"/>
      <c r="W62" s="6"/>
      <c r="X62" s="6"/>
      <c r="Y62" s="6"/>
    </row>
    <row r="63" spans="1:25" ht="18.75" x14ac:dyDescent="0.25">
      <c r="A63" s="31" t="s">
        <v>129</v>
      </c>
      <c r="B63" s="31"/>
      <c r="C63" s="31"/>
      <c r="D63" s="31"/>
      <c r="E63" s="31"/>
      <c r="F63" s="31"/>
      <c r="G63" s="31"/>
      <c r="H63" s="31"/>
      <c r="I63" s="31"/>
      <c r="J63" s="31"/>
      <c r="K63" s="31"/>
      <c r="L63" s="31"/>
    </row>
    <row r="64" spans="1:25" ht="43.7" customHeight="1" x14ac:dyDescent="0.25">
      <c r="A64" s="32"/>
      <c r="B64" s="32"/>
      <c r="C64" s="32"/>
      <c r="D64" s="32"/>
      <c r="E64" s="32"/>
      <c r="F64" s="32"/>
      <c r="G64" s="32"/>
      <c r="H64" s="32"/>
      <c r="I64" s="32"/>
      <c r="J64" s="32"/>
      <c r="K64" s="32"/>
      <c r="L64" s="32"/>
    </row>
  </sheetData>
  <mergeCells count="20">
    <mergeCell ref="B20:L20"/>
    <mergeCell ref="B19:L19"/>
    <mergeCell ref="A63:L63"/>
    <mergeCell ref="A64:L64"/>
    <mergeCell ref="B21:D21"/>
    <mergeCell ref="F21:I21"/>
    <mergeCell ref="K21:L21"/>
    <mergeCell ref="A22:L22"/>
    <mergeCell ref="A57:L57"/>
    <mergeCell ref="A58:B58"/>
    <mergeCell ref="A59:B59"/>
    <mergeCell ref="A60:B60"/>
    <mergeCell ref="A61:B61"/>
    <mergeCell ref="A62:B62"/>
    <mergeCell ref="A14:L14"/>
    <mergeCell ref="B15:F15"/>
    <mergeCell ref="H15:L15"/>
    <mergeCell ref="B18:L18"/>
    <mergeCell ref="B17:L17"/>
    <mergeCell ref="B16:L16"/>
  </mergeCells>
  <conditionalFormatting sqref="G24:G56">
    <cfRule type="colorScale" priority="6">
      <colorScale>
        <cfvo type="min"/>
        <cfvo type="percentile" val="50"/>
        <cfvo type="max"/>
        <color rgb="FF63BE7B"/>
        <color rgb="FFFFEB84"/>
        <color rgb="FFF8696B"/>
      </colorScale>
    </cfRule>
  </conditionalFormatting>
  <conditionalFormatting sqref="G58:G62">
    <cfRule type="colorScale" priority="3">
      <colorScale>
        <cfvo type="min"/>
        <cfvo type="percentile" val="50"/>
        <cfvo type="max"/>
        <color rgb="FF63BE7B"/>
        <color rgb="FFFFEB84"/>
        <color rgb="FFF8696B"/>
      </colorScale>
    </cfRule>
  </conditionalFormatting>
  <conditionalFormatting sqref="J24:J56">
    <cfRule type="colorScale" priority="5">
      <colorScale>
        <cfvo type="min"/>
        <cfvo type="percentile" val="50"/>
        <cfvo type="max"/>
        <color rgb="FF63BE7B"/>
        <color rgb="FFFFEB84"/>
        <color rgb="FFF8696B"/>
      </colorScale>
    </cfRule>
  </conditionalFormatting>
  <conditionalFormatting sqref="J58:J62">
    <cfRule type="colorScale" priority="2">
      <colorScale>
        <cfvo type="min"/>
        <cfvo type="percentile" val="50"/>
        <cfvo type="max"/>
        <color rgb="FF63BE7B"/>
        <color rgb="FFFFEB84"/>
        <color rgb="FFF8696B"/>
      </colorScale>
    </cfRule>
  </conditionalFormatting>
  <conditionalFormatting sqref="L24:L56">
    <cfRule type="colorScale" priority="4">
      <colorScale>
        <cfvo type="min"/>
        <cfvo type="percentile" val="50"/>
        <cfvo type="max"/>
        <color rgb="FF63BE7B"/>
        <color rgb="FFFFEB84"/>
        <color rgb="FFF8696B"/>
      </colorScale>
    </cfRule>
  </conditionalFormatting>
  <conditionalFormatting sqref="L58:L62">
    <cfRule type="colorScale" priority="1">
      <colorScale>
        <cfvo type="min"/>
        <cfvo type="percentile" val="50"/>
        <cfvo type="max"/>
        <color rgb="FF63BE7B"/>
        <color rgb="FFFFEB84"/>
        <color rgb="FFF8696B"/>
      </colorScale>
    </cfRule>
  </conditionalFormatting>
  <pageMargins left="0.7" right="0.7" top="0.75" bottom="0.75" header="0.3" footer="0.3"/>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9DAEC9-837E-4A6E-A274-F22579C7891C}">
  <sheetPr>
    <tabColor rgb="FF00B050"/>
  </sheetPr>
  <dimension ref="A14:Y64"/>
  <sheetViews>
    <sheetView zoomScale="80" zoomScaleNormal="80" workbookViewId="0"/>
  </sheetViews>
  <sheetFormatPr baseColWidth="10" defaultColWidth="10.625" defaultRowHeight="15" x14ac:dyDescent="0.25"/>
  <cols>
    <col min="1" max="1" width="16.375" style="10" customWidth="1"/>
    <col min="2" max="12" width="13.375" style="10" customWidth="1"/>
    <col min="13" max="16384" width="10.625" style="1"/>
  </cols>
  <sheetData>
    <row r="14" spans="1:12" ht="18.75" x14ac:dyDescent="0.25">
      <c r="A14" s="31" t="s">
        <v>63</v>
      </c>
      <c r="B14" s="31"/>
      <c r="C14" s="31"/>
      <c r="D14" s="31"/>
      <c r="E14" s="31"/>
      <c r="F14" s="31"/>
      <c r="G14" s="31"/>
      <c r="H14" s="31"/>
      <c r="I14" s="31"/>
      <c r="J14" s="31"/>
      <c r="K14" s="31"/>
      <c r="L14" s="31"/>
    </row>
    <row r="15" spans="1:12" s="3" customFormat="1" ht="44.1" customHeight="1" x14ac:dyDescent="0.25">
      <c r="A15" s="2" t="s">
        <v>1</v>
      </c>
      <c r="B15" s="42" t="s">
        <v>64</v>
      </c>
      <c r="C15" s="43"/>
      <c r="D15" s="43"/>
      <c r="E15" s="43"/>
      <c r="F15" s="44"/>
      <c r="G15" s="4" t="s">
        <v>3</v>
      </c>
      <c r="H15" s="38" t="s">
        <v>200</v>
      </c>
      <c r="I15" s="38"/>
      <c r="J15" s="38"/>
      <c r="K15" s="38"/>
      <c r="L15" s="38"/>
    </row>
    <row r="16" spans="1:12" s="3" customFormat="1" ht="44.1" customHeight="1" x14ac:dyDescent="0.25">
      <c r="A16" s="2" t="s">
        <v>5</v>
      </c>
      <c r="B16" s="39" t="s">
        <v>52</v>
      </c>
      <c r="C16" s="39"/>
      <c r="D16" s="39"/>
      <c r="E16" s="39"/>
      <c r="F16" s="39"/>
      <c r="G16" s="39"/>
      <c r="H16" s="39"/>
      <c r="I16" s="39"/>
      <c r="J16" s="39"/>
      <c r="K16" s="39"/>
      <c r="L16" s="39"/>
    </row>
    <row r="17" spans="1:14" s="3" customFormat="1" ht="44.1" customHeight="1" x14ac:dyDescent="0.25">
      <c r="A17" s="2" t="s">
        <v>66</v>
      </c>
      <c r="B17" s="39" t="s">
        <v>251</v>
      </c>
      <c r="C17" s="39"/>
      <c r="D17" s="39"/>
      <c r="E17" s="39"/>
      <c r="F17" s="39"/>
      <c r="G17" s="39"/>
      <c r="H17" s="39"/>
      <c r="I17" s="39"/>
      <c r="J17" s="39"/>
      <c r="K17" s="39"/>
      <c r="L17" s="39"/>
    </row>
    <row r="18" spans="1:14" s="3" customFormat="1" ht="44.1" customHeight="1" x14ac:dyDescent="0.25">
      <c r="A18" s="2" t="s">
        <v>68</v>
      </c>
      <c r="B18" s="39" t="s">
        <v>217</v>
      </c>
      <c r="C18" s="39"/>
      <c r="D18" s="39"/>
      <c r="E18" s="39"/>
      <c r="F18" s="39"/>
      <c r="G18" s="39"/>
      <c r="H18" s="39"/>
      <c r="I18" s="39"/>
      <c r="J18" s="39"/>
      <c r="K18" s="39"/>
      <c r="L18" s="39"/>
    </row>
    <row r="19" spans="1:14" s="3" customFormat="1" ht="44.1" customHeight="1" x14ac:dyDescent="0.25">
      <c r="A19" s="2" t="s">
        <v>70</v>
      </c>
      <c r="B19" s="39"/>
      <c r="C19" s="39"/>
      <c r="D19" s="39"/>
      <c r="E19" s="39"/>
      <c r="F19" s="39"/>
      <c r="G19" s="39"/>
      <c r="H19" s="39"/>
      <c r="I19" s="39"/>
      <c r="J19" s="39"/>
      <c r="K19" s="39"/>
      <c r="L19" s="39"/>
    </row>
    <row r="20" spans="1:14" s="3" customFormat="1" ht="44.1" customHeight="1" x14ac:dyDescent="0.25">
      <c r="A20" s="2" t="s">
        <v>71</v>
      </c>
      <c r="B20" s="39" t="s">
        <v>245</v>
      </c>
      <c r="C20" s="39"/>
      <c r="D20" s="39"/>
      <c r="E20" s="39"/>
      <c r="F20" s="39"/>
      <c r="G20" s="39"/>
      <c r="H20" s="39"/>
      <c r="I20" s="39"/>
      <c r="J20" s="39"/>
      <c r="K20" s="39"/>
      <c r="L20" s="39"/>
    </row>
    <row r="21" spans="1:14" s="3" customFormat="1" ht="43.7" customHeight="1" x14ac:dyDescent="0.25">
      <c r="A21" s="27" t="s">
        <v>72</v>
      </c>
      <c r="B21" s="40" t="s">
        <v>145</v>
      </c>
      <c r="C21" s="40"/>
      <c r="D21" s="40"/>
      <c r="E21" s="28" t="s">
        <v>74</v>
      </c>
      <c r="F21" s="41" t="s">
        <v>146</v>
      </c>
      <c r="G21" s="36"/>
      <c r="H21" s="36"/>
      <c r="I21" s="37"/>
      <c r="J21" s="2" t="s">
        <v>76</v>
      </c>
      <c r="K21" s="39" t="s">
        <v>14</v>
      </c>
      <c r="L21" s="39"/>
    </row>
    <row r="22" spans="1:14" ht="18.75" x14ac:dyDescent="0.25">
      <c r="A22" s="31" t="s">
        <v>77</v>
      </c>
      <c r="B22" s="31"/>
      <c r="C22" s="31"/>
      <c r="D22" s="31"/>
      <c r="E22" s="31"/>
      <c r="F22" s="31"/>
      <c r="G22" s="31"/>
      <c r="H22" s="31"/>
      <c r="I22" s="31"/>
      <c r="J22" s="31"/>
      <c r="K22" s="31"/>
      <c r="L22" s="31"/>
    </row>
    <row r="23" spans="1:14" s="6" customFormat="1" ht="32.25" customHeight="1" x14ac:dyDescent="0.25">
      <c r="A23" s="4" t="s">
        <v>78</v>
      </c>
      <c r="B23" s="5" t="s">
        <v>79</v>
      </c>
      <c r="C23" s="2" t="s">
        <v>80</v>
      </c>
      <c r="D23" s="2" t="s">
        <v>81</v>
      </c>
      <c r="E23" s="2" t="s">
        <v>82</v>
      </c>
      <c r="F23" s="2" t="s">
        <v>83</v>
      </c>
      <c r="G23" s="2" t="s">
        <v>84</v>
      </c>
      <c r="H23" s="2" t="s">
        <v>85</v>
      </c>
      <c r="I23" s="2" t="s">
        <v>86</v>
      </c>
      <c r="J23" s="2" t="s">
        <v>87</v>
      </c>
      <c r="K23" s="2" t="s">
        <v>88</v>
      </c>
      <c r="L23" s="2" t="s">
        <v>89</v>
      </c>
    </row>
    <row r="24" spans="1:14" x14ac:dyDescent="0.25">
      <c r="A24" s="7">
        <v>5</v>
      </c>
      <c r="B24" s="7" t="s">
        <v>147</v>
      </c>
      <c r="C24" s="9">
        <v>2.0976204632962299</v>
      </c>
      <c r="D24" s="9">
        <v>1.55210677499273</v>
      </c>
      <c r="E24" s="23">
        <f>(C24-D24)/D24</f>
        <v>0.35146659823455451</v>
      </c>
      <c r="F24" s="9">
        <f>ABS(E24)</f>
        <v>0.35146659823455451</v>
      </c>
      <c r="G24" s="7">
        <f>RANK(F24,$F$24:$F$56,1)</f>
        <v>18</v>
      </c>
      <c r="H24" s="9">
        <v>1.83815982818199</v>
      </c>
      <c r="I24" s="9">
        <f>MIN($H$24:$H$56)/H24</f>
        <v>0.12401253767045874</v>
      </c>
      <c r="J24" s="7">
        <f>RANK(I24,$I$24:$I$56,1)</f>
        <v>8</v>
      </c>
      <c r="K24" s="9">
        <f>I24*F24</f>
        <v>4.3586264753470674E-2</v>
      </c>
      <c r="L24" s="7">
        <f>RANK(K24,$K$24:$K$56,1)</f>
        <v>15</v>
      </c>
      <c r="M24" s="6">
        <f>IF(E24&gt;0,1,-1)</f>
        <v>1</v>
      </c>
      <c r="N24" s="6">
        <f>K24*M24</f>
        <v>4.3586264753470674E-2</v>
      </c>
    </row>
    <row r="25" spans="1:14" x14ac:dyDescent="0.25">
      <c r="A25" s="7">
        <v>8</v>
      </c>
      <c r="B25" s="7" t="s">
        <v>148</v>
      </c>
      <c r="C25" s="9">
        <v>1.7000032867947499</v>
      </c>
      <c r="D25" s="9">
        <v>2.4419290154796798</v>
      </c>
      <c r="E25" s="23">
        <f t="shared" ref="E25:E56" si="0">(C25-D25)/D25</f>
        <v>-0.30382772143734482</v>
      </c>
      <c r="F25" s="9">
        <f t="shared" ref="F25:F56" si="1">ABS(E25)</f>
        <v>0.30382772143734482</v>
      </c>
      <c r="G25" s="7">
        <f t="shared" ref="G25:G56" si="2">RANK(F25,$F$24:$F$56,1)</f>
        <v>16</v>
      </c>
      <c r="H25" s="9">
        <v>2.05673536987582</v>
      </c>
      <c r="I25" s="9">
        <f t="shared" ref="I25:I56" si="3">MIN($H$24:$H$56)/H25</f>
        <v>0.11083334700005976</v>
      </c>
      <c r="J25" s="7">
        <f t="shared" ref="J25:J56" si="4">RANK(I25,$I$24:$I$56,1)</f>
        <v>6</v>
      </c>
      <c r="K25" s="9">
        <f t="shared" ref="K25:K56" si="5">I25*F25</f>
        <v>3.3674243278302735E-2</v>
      </c>
      <c r="L25" s="7">
        <f t="shared" ref="L25:L56" si="6">RANK(K25,$K$24:$K$56,1)</f>
        <v>10</v>
      </c>
      <c r="M25" s="6">
        <f t="shared" ref="M25:M56" si="7">IF(E25&gt;0,1,-1)</f>
        <v>-1</v>
      </c>
      <c r="N25" s="6">
        <f t="shared" ref="N25:N56" si="8">K25*M25</f>
        <v>-3.3674243278302735E-2</v>
      </c>
    </row>
    <row r="26" spans="1:14" x14ac:dyDescent="0.25">
      <c r="A26" s="7">
        <v>11</v>
      </c>
      <c r="B26" s="7" t="s">
        <v>149</v>
      </c>
      <c r="C26" s="9">
        <v>3.7800432542848301</v>
      </c>
      <c r="D26" s="9">
        <v>3.6319915425777398</v>
      </c>
      <c r="E26" s="23">
        <f t="shared" si="0"/>
        <v>4.0763231403896191E-2</v>
      </c>
      <c r="F26" s="9">
        <f t="shared" si="1"/>
        <v>4.0763231403896191E-2</v>
      </c>
      <c r="G26" s="7">
        <f t="shared" si="2"/>
        <v>1</v>
      </c>
      <c r="H26" s="9">
        <v>3.71017023134003</v>
      </c>
      <c r="I26" s="9">
        <f t="shared" si="3"/>
        <v>6.1440540655303258E-2</v>
      </c>
      <c r="J26" s="7">
        <f t="shared" si="4"/>
        <v>1</v>
      </c>
      <c r="K26" s="9">
        <f t="shared" si="5"/>
        <v>2.5045149763126186E-3</v>
      </c>
      <c r="L26" s="7">
        <f t="shared" si="6"/>
        <v>1</v>
      </c>
      <c r="M26" s="6">
        <f t="shared" si="7"/>
        <v>1</v>
      </c>
      <c r="N26" s="6">
        <f t="shared" si="8"/>
        <v>2.5045149763126186E-3</v>
      </c>
    </row>
    <row r="27" spans="1:14" x14ac:dyDescent="0.25">
      <c r="A27" s="7">
        <v>13</v>
      </c>
      <c r="B27" s="7" t="s">
        <v>150</v>
      </c>
      <c r="C27" s="9">
        <v>2.4920475413302201</v>
      </c>
      <c r="D27" s="9">
        <v>2.0830455630759501</v>
      </c>
      <c r="E27" s="23">
        <f t="shared" si="0"/>
        <v>0.19634807106682445</v>
      </c>
      <c r="F27" s="9">
        <f t="shared" si="1"/>
        <v>0.19634807106682445</v>
      </c>
      <c r="G27" s="7">
        <f t="shared" si="2"/>
        <v>11</v>
      </c>
      <c r="H27" s="9">
        <v>2.2913880838138598</v>
      </c>
      <c r="I27" s="9">
        <f t="shared" si="3"/>
        <v>9.9483307322314252E-2</v>
      </c>
      <c r="J27" s="7">
        <f t="shared" si="4"/>
        <v>5</v>
      </c>
      <c r="K27" s="9">
        <f t="shared" si="5"/>
        <v>1.9533355496084495E-2</v>
      </c>
      <c r="L27" s="7">
        <f t="shared" si="6"/>
        <v>8</v>
      </c>
      <c r="M27" s="6">
        <f t="shared" si="7"/>
        <v>1</v>
      </c>
      <c r="N27" s="6">
        <f t="shared" si="8"/>
        <v>1.9533355496084495E-2</v>
      </c>
    </row>
    <row r="28" spans="1:14" x14ac:dyDescent="0.25">
      <c r="A28" s="7">
        <v>15</v>
      </c>
      <c r="B28" s="7" t="s">
        <v>151</v>
      </c>
      <c r="C28" s="9">
        <v>3.6552307109336297</v>
      </c>
      <c r="D28" s="9">
        <v>1.9461304541789599</v>
      </c>
      <c r="E28" s="23">
        <f t="shared" si="0"/>
        <v>0.87820436347660502</v>
      </c>
      <c r="F28" s="9">
        <f t="shared" si="1"/>
        <v>0.87820436347660502</v>
      </c>
      <c r="G28" s="7">
        <f t="shared" si="2"/>
        <v>30</v>
      </c>
      <c r="H28" s="9">
        <v>2.8227779843252101</v>
      </c>
      <c r="I28" s="9">
        <f t="shared" si="3"/>
        <v>8.075550617248986E-2</v>
      </c>
      <c r="J28" s="7">
        <f t="shared" si="4"/>
        <v>2</v>
      </c>
      <c r="K28" s="9">
        <f t="shared" si="5"/>
        <v>7.0919837895442511E-2</v>
      </c>
      <c r="L28" s="7">
        <f t="shared" si="6"/>
        <v>19</v>
      </c>
      <c r="M28" s="6">
        <f t="shared" si="7"/>
        <v>1</v>
      </c>
      <c r="N28" s="6">
        <f t="shared" si="8"/>
        <v>7.0919837895442511E-2</v>
      </c>
    </row>
    <row r="29" spans="1:14" x14ac:dyDescent="0.25">
      <c r="A29" s="7">
        <v>17</v>
      </c>
      <c r="B29" s="7" t="s">
        <v>152</v>
      </c>
      <c r="C29" s="9">
        <v>1.8771160216971898</v>
      </c>
      <c r="D29" s="9">
        <v>2.1826708407648101</v>
      </c>
      <c r="E29" s="23">
        <f t="shared" si="0"/>
        <v>-0.13999124987648323</v>
      </c>
      <c r="F29" s="9">
        <f t="shared" si="1"/>
        <v>0.13999124987648323</v>
      </c>
      <c r="G29" s="7">
        <f t="shared" si="2"/>
        <v>8</v>
      </c>
      <c r="H29" s="9">
        <v>2.0228727410758602</v>
      </c>
      <c r="I29" s="9">
        <f t="shared" si="3"/>
        <v>0.1126886829348967</v>
      </c>
      <c r="J29" s="7">
        <f t="shared" si="4"/>
        <v>7</v>
      </c>
      <c r="K29" s="9">
        <f t="shared" si="5"/>
        <v>1.5775429570990915E-2</v>
      </c>
      <c r="L29" s="7">
        <f t="shared" si="6"/>
        <v>5</v>
      </c>
      <c r="M29" s="6">
        <f t="shared" si="7"/>
        <v>-1</v>
      </c>
      <c r="N29" s="6">
        <f t="shared" si="8"/>
        <v>-1.5775429570990915E-2</v>
      </c>
    </row>
    <row r="30" spans="1:14" x14ac:dyDescent="0.25">
      <c r="A30" s="7">
        <v>18</v>
      </c>
      <c r="B30" s="7" t="s">
        <v>153</v>
      </c>
      <c r="C30" s="9">
        <v>0.79027234511658195</v>
      </c>
      <c r="D30" s="9">
        <v>0.42438911176685101</v>
      </c>
      <c r="E30" s="23">
        <f t="shared" si="0"/>
        <v>0.8621409532079094</v>
      </c>
      <c r="F30" s="9">
        <f t="shared" si="1"/>
        <v>0.8621409532079094</v>
      </c>
      <c r="G30" s="7">
        <f t="shared" si="2"/>
        <v>29</v>
      </c>
      <c r="H30" s="9">
        <v>0.60719476020783991</v>
      </c>
      <c r="I30" s="9">
        <f t="shared" si="3"/>
        <v>0.37542297772582084</v>
      </c>
      <c r="J30" s="7">
        <f t="shared" si="4"/>
        <v>25</v>
      </c>
      <c r="K30" s="9">
        <f t="shared" si="5"/>
        <v>0.32366752387269093</v>
      </c>
      <c r="L30" s="7">
        <f t="shared" si="6"/>
        <v>30</v>
      </c>
      <c r="M30" s="6">
        <f t="shared" si="7"/>
        <v>1</v>
      </c>
      <c r="N30" s="6">
        <f t="shared" si="8"/>
        <v>0.32366752387269093</v>
      </c>
    </row>
    <row r="31" spans="1:14" x14ac:dyDescent="0.25">
      <c r="A31" s="7">
        <v>19</v>
      </c>
      <c r="B31" s="7" t="s">
        <v>154</v>
      </c>
      <c r="C31" s="9">
        <v>1.0618947117312001</v>
      </c>
      <c r="D31" s="9">
        <v>0.71131879543094501</v>
      </c>
      <c r="E31" s="23">
        <f t="shared" si="0"/>
        <v>0.49285344145568705</v>
      </c>
      <c r="F31" s="9">
        <f t="shared" si="1"/>
        <v>0.49285344145568705</v>
      </c>
      <c r="G31" s="7">
        <f t="shared" si="2"/>
        <v>22</v>
      </c>
      <c r="H31" s="9">
        <v>0.89044029394686797</v>
      </c>
      <c r="I31" s="9">
        <f t="shared" si="3"/>
        <v>0.25600241418358921</v>
      </c>
      <c r="J31" s="7">
        <f t="shared" si="4"/>
        <v>24</v>
      </c>
      <c r="K31" s="9">
        <f t="shared" si="5"/>
        <v>0.12617167085134615</v>
      </c>
      <c r="L31" s="7">
        <f t="shared" si="6"/>
        <v>25</v>
      </c>
      <c r="M31" s="6">
        <f t="shared" si="7"/>
        <v>1</v>
      </c>
      <c r="N31" s="6">
        <f t="shared" si="8"/>
        <v>0.12617167085134615</v>
      </c>
    </row>
    <row r="32" spans="1:14" x14ac:dyDescent="0.25">
      <c r="A32" s="7">
        <v>20</v>
      </c>
      <c r="B32" s="7" t="s">
        <v>155</v>
      </c>
      <c r="C32" s="9">
        <v>1.1922660329469601</v>
      </c>
      <c r="D32" s="9">
        <v>0.8621821894767171</v>
      </c>
      <c r="E32" s="23">
        <f t="shared" si="0"/>
        <v>0.38284697538298751</v>
      </c>
      <c r="F32" s="9">
        <f t="shared" si="1"/>
        <v>0.38284697538298751</v>
      </c>
      <c r="G32" s="7">
        <f t="shared" si="2"/>
        <v>19</v>
      </c>
      <c r="H32" s="9">
        <v>1.0311154870029799</v>
      </c>
      <c r="I32" s="9">
        <f t="shared" si="3"/>
        <v>0.2210759782100763</v>
      </c>
      <c r="J32" s="7">
        <f t="shared" si="4"/>
        <v>22</v>
      </c>
      <c r="K32" s="9">
        <f t="shared" si="5"/>
        <v>8.4638269587562959E-2</v>
      </c>
      <c r="L32" s="7">
        <f t="shared" si="6"/>
        <v>20</v>
      </c>
      <c r="M32" s="6">
        <f t="shared" si="7"/>
        <v>1</v>
      </c>
      <c r="N32" s="6">
        <f t="shared" si="8"/>
        <v>8.4638269587562959E-2</v>
      </c>
    </row>
    <row r="33" spans="1:14" x14ac:dyDescent="0.25">
      <c r="A33" s="7">
        <v>23</v>
      </c>
      <c r="B33" s="7" t="s">
        <v>156</v>
      </c>
      <c r="C33" s="9">
        <v>0.42066107098339001</v>
      </c>
      <c r="D33" s="9">
        <v>0.30364710685327201</v>
      </c>
      <c r="E33" s="23">
        <f t="shared" si="0"/>
        <v>0.38536169615691857</v>
      </c>
      <c r="F33" s="9">
        <f t="shared" si="1"/>
        <v>0.38536169615691857</v>
      </c>
      <c r="G33" s="7">
        <f t="shared" si="2"/>
        <v>20</v>
      </c>
      <c r="H33" s="9">
        <v>0.36309445101619997</v>
      </c>
      <c r="I33" s="9">
        <f t="shared" si="3"/>
        <v>0.62781148072839166</v>
      </c>
      <c r="J33" s="7">
        <f t="shared" si="4"/>
        <v>29</v>
      </c>
      <c r="K33" s="9">
        <f t="shared" si="5"/>
        <v>0.24193449708027961</v>
      </c>
      <c r="L33" s="7">
        <f t="shared" si="6"/>
        <v>27</v>
      </c>
      <c r="M33" s="6">
        <f t="shared" si="7"/>
        <v>1</v>
      </c>
      <c r="N33" s="6">
        <f t="shared" si="8"/>
        <v>0.24193449708027961</v>
      </c>
    </row>
    <row r="34" spans="1:14" x14ac:dyDescent="0.25">
      <c r="A34" s="7">
        <v>25</v>
      </c>
      <c r="B34" s="7" t="s">
        <v>157</v>
      </c>
      <c r="C34" s="9">
        <v>1.6892030773393401</v>
      </c>
      <c r="D34" s="9">
        <v>1.81385897715554</v>
      </c>
      <c r="E34" s="23">
        <f t="shared" si="0"/>
        <v>-6.872414084345356E-2</v>
      </c>
      <c r="F34" s="9">
        <f t="shared" si="1"/>
        <v>6.872414084345356E-2</v>
      </c>
      <c r="G34" s="7">
        <f t="shared" si="2"/>
        <v>3</v>
      </c>
      <c r="H34" s="9">
        <v>1.75012896692715</v>
      </c>
      <c r="I34" s="9">
        <f t="shared" si="3"/>
        <v>0.13025032397297137</v>
      </c>
      <c r="J34" s="7">
        <f t="shared" si="4"/>
        <v>11</v>
      </c>
      <c r="K34" s="9">
        <f t="shared" si="5"/>
        <v>8.9513416096239397E-3</v>
      </c>
      <c r="L34" s="7">
        <f t="shared" si="6"/>
        <v>2</v>
      </c>
      <c r="M34" s="6">
        <f t="shared" si="7"/>
        <v>-1</v>
      </c>
      <c r="N34" s="6">
        <f t="shared" si="8"/>
        <v>-8.9513416096239397E-3</v>
      </c>
    </row>
    <row r="35" spans="1:14" x14ac:dyDescent="0.25">
      <c r="A35" s="7">
        <v>27</v>
      </c>
      <c r="B35" s="7" t="s">
        <v>158</v>
      </c>
      <c r="C35" s="9">
        <v>0.207962547396115</v>
      </c>
      <c r="D35" s="9">
        <v>0.56686447342886603</v>
      </c>
      <c r="E35" s="23">
        <f t="shared" si="0"/>
        <v>-0.63313533102862285</v>
      </c>
      <c r="F35" s="9">
        <f t="shared" si="1"/>
        <v>0.63313533102862285</v>
      </c>
      <c r="G35" s="7">
        <f t="shared" si="2"/>
        <v>27</v>
      </c>
      <c r="H35" s="9">
        <v>0.38253076391890295</v>
      </c>
      <c r="I35" s="9">
        <f t="shared" si="3"/>
        <v>0.595912502830935</v>
      </c>
      <c r="J35" s="7">
        <f t="shared" si="4"/>
        <v>28</v>
      </c>
      <c r="K35" s="9">
        <f t="shared" si="5"/>
        <v>0.37729325974395916</v>
      </c>
      <c r="L35" s="7">
        <f t="shared" si="6"/>
        <v>31</v>
      </c>
      <c r="M35" s="6">
        <f t="shared" si="7"/>
        <v>-1</v>
      </c>
      <c r="N35" s="6">
        <f t="shared" si="8"/>
        <v>-0.37729325974395916</v>
      </c>
    </row>
    <row r="36" spans="1:14" x14ac:dyDescent="0.25">
      <c r="A36" s="7">
        <v>41</v>
      </c>
      <c r="B36" s="7" t="s">
        <v>159</v>
      </c>
      <c r="C36" s="9">
        <v>1.56997814479763</v>
      </c>
      <c r="D36" s="9">
        <v>1.2730805223430399</v>
      </c>
      <c r="E36" s="23">
        <f t="shared" si="0"/>
        <v>0.23321197461113072</v>
      </c>
      <c r="F36" s="9">
        <f t="shared" si="1"/>
        <v>0.23321197461113072</v>
      </c>
      <c r="G36" s="7">
        <f t="shared" si="2"/>
        <v>15</v>
      </c>
      <c r="H36" s="9">
        <v>1.42374150376116</v>
      </c>
      <c r="I36" s="9">
        <f t="shared" si="3"/>
        <v>0.16010972801912754</v>
      </c>
      <c r="J36" s="7">
        <f t="shared" si="4"/>
        <v>13</v>
      </c>
      <c r="K36" s="9">
        <f t="shared" si="5"/>
        <v>3.7339505825791819E-2</v>
      </c>
      <c r="L36" s="7">
        <f t="shared" si="6"/>
        <v>11</v>
      </c>
      <c r="M36" s="6">
        <f t="shared" si="7"/>
        <v>1</v>
      </c>
      <c r="N36" s="6">
        <f t="shared" si="8"/>
        <v>3.7339505825791819E-2</v>
      </c>
    </row>
    <row r="37" spans="1:14" x14ac:dyDescent="0.25">
      <c r="A37" s="7">
        <v>44</v>
      </c>
      <c r="B37" s="7" t="s">
        <v>160</v>
      </c>
      <c r="C37" s="9">
        <v>1.2091455371537398</v>
      </c>
      <c r="D37" s="9">
        <v>1.0005474119579099</v>
      </c>
      <c r="E37" s="23">
        <f t="shared" si="0"/>
        <v>0.2084839985619843</v>
      </c>
      <c r="F37" s="9">
        <f t="shared" si="1"/>
        <v>0.2084839985619843</v>
      </c>
      <c r="G37" s="7">
        <f t="shared" si="2"/>
        <v>13</v>
      </c>
      <c r="H37" s="9">
        <v>1.10880962411646</v>
      </c>
      <c r="I37" s="9">
        <f t="shared" si="3"/>
        <v>0.20558521497176377</v>
      </c>
      <c r="J37" s="7">
        <f t="shared" si="4"/>
        <v>21</v>
      </c>
      <c r="K37" s="9">
        <f t="shared" si="5"/>
        <v>4.2861227662538429E-2</v>
      </c>
      <c r="L37" s="7">
        <f t="shared" si="6"/>
        <v>14</v>
      </c>
      <c r="M37" s="6">
        <f t="shared" si="7"/>
        <v>1</v>
      </c>
      <c r="N37" s="6">
        <f t="shared" si="8"/>
        <v>4.2861227662538429E-2</v>
      </c>
    </row>
    <row r="38" spans="1:14" x14ac:dyDescent="0.25">
      <c r="A38" s="7">
        <v>47</v>
      </c>
      <c r="B38" s="7" t="s">
        <v>161</v>
      </c>
      <c r="C38" s="9">
        <v>1.4686717068391602</v>
      </c>
      <c r="D38" s="9">
        <v>0.96710711273545102</v>
      </c>
      <c r="E38" s="23">
        <f t="shared" si="0"/>
        <v>0.51862362244967841</v>
      </c>
      <c r="F38" s="9">
        <f t="shared" si="1"/>
        <v>0.51862362244967841</v>
      </c>
      <c r="G38" s="7">
        <f t="shared" si="2"/>
        <v>24</v>
      </c>
      <c r="H38" s="9">
        <v>1.2203281615547399</v>
      </c>
      <c r="I38" s="9">
        <f t="shared" si="3"/>
        <v>0.1867980041092559</v>
      </c>
      <c r="J38" s="7">
        <f t="shared" si="4"/>
        <v>16</v>
      </c>
      <c r="K38" s="9">
        <f t="shared" si="5"/>
        <v>9.6877857557512215E-2</v>
      </c>
      <c r="L38" s="7">
        <f t="shared" si="6"/>
        <v>21</v>
      </c>
      <c r="M38" s="6">
        <f t="shared" si="7"/>
        <v>1</v>
      </c>
      <c r="N38" s="6">
        <f t="shared" si="8"/>
        <v>9.6877857557512215E-2</v>
      </c>
    </row>
    <row r="39" spans="1:14" x14ac:dyDescent="0.25">
      <c r="A39" s="7">
        <v>50</v>
      </c>
      <c r="B39" s="7" t="s">
        <v>162</v>
      </c>
      <c r="C39" s="9">
        <v>0.96188700433796792</v>
      </c>
      <c r="D39" s="9">
        <v>1.3953598372868499</v>
      </c>
      <c r="E39" s="23">
        <f t="shared" si="0"/>
        <v>-0.31065308128097652</v>
      </c>
      <c r="F39" s="9">
        <f t="shared" si="1"/>
        <v>0.31065308128097652</v>
      </c>
      <c r="G39" s="7">
        <f t="shared" si="2"/>
        <v>17</v>
      </c>
      <c r="H39" s="9">
        <v>1.1788140136841798</v>
      </c>
      <c r="I39" s="9">
        <f t="shared" si="3"/>
        <v>0.19337644640337232</v>
      </c>
      <c r="J39" s="7">
        <f t="shared" si="4"/>
        <v>17</v>
      </c>
      <c r="K39" s="9">
        <f t="shared" si="5"/>
        <v>6.007298892237322E-2</v>
      </c>
      <c r="L39" s="7">
        <f t="shared" si="6"/>
        <v>18</v>
      </c>
      <c r="M39" s="6">
        <f t="shared" si="7"/>
        <v>-1</v>
      </c>
      <c r="N39" s="6">
        <f t="shared" si="8"/>
        <v>-6.007298892237322E-2</v>
      </c>
    </row>
    <row r="40" spans="1:14" x14ac:dyDescent="0.25">
      <c r="A40" s="7">
        <v>52</v>
      </c>
      <c r="B40" s="7" t="s">
        <v>163</v>
      </c>
      <c r="C40" s="9">
        <v>0.31475355825956003</v>
      </c>
      <c r="D40" s="9">
        <v>0.34094242830297905</v>
      </c>
      <c r="E40" s="23">
        <f t="shared" si="0"/>
        <v>-7.6813173924326711E-2</v>
      </c>
      <c r="F40" s="9">
        <f t="shared" si="1"/>
        <v>7.6813173924326711E-2</v>
      </c>
      <c r="G40" s="7">
        <f t="shared" si="2"/>
        <v>5</v>
      </c>
      <c r="H40" s="9">
        <v>0.32735547141477095</v>
      </c>
      <c r="I40" s="9">
        <f t="shared" si="3"/>
        <v>0.69635269559284718</v>
      </c>
      <c r="J40" s="7">
        <f t="shared" si="4"/>
        <v>30</v>
      </c>
      <c r="K40" s="9">
        <f t="shared" si="5"/>
        <v>5.3489060719247104E-2</v>
      </c>
      <c r="L40" s="7">
        <f t="shared" si="6"/>
        <v>17</v>
      </c>
      <c r="M40" s="6">
        <f t="shared" si="7"/>
        <v>-1</v>
      </c>
      <c r="N40" s="6">
        <f t="shared" si="8"/>
        <v>-5.3489060719247104E-2</v>
      </c>
    </row>
    <row r="41" spans="1:14" x14ac:dyDescent="0.25">
      <c r="A41" s="7">
        <v>54</v>
      </c>
      <c r="B41" s="7" t="s">
        <v>164</v>
      </c>
      <c r="C41" s="9">
        <v>1.2793484056407798</v>
      </c>
      <c r="D41" s="9">
        <v>1.04248995088175</v>
      </c>
      <c r="E41" s="23">
        <f t="shared" si="0"/>
        <v>0.22720454480994484</v>
      </c>
      <c r="F41" s="9">
        <f t="shared" si="1"/>
        <v>0.22720454480994484</v>
      </c>
      <c r="G41" s="7">
        <f t="shared" si="2"/>
        <v>14</v>
      </c>
      <c r="H41" s="9">
        <v>1.1640830054106301</v>
      </c>
      <c r="I41" s="9">
        <f t="shared" si="3"/>
        <v>0.19582354855900672</v>
      </c>
      <c r="J41" s="7">
        <f t="shared" si="4"/>
        <v>18</v>
      </c>
      <c r="K41" s="9">
        <f t="shared" si="5"/>
        <v>4.4492000213417253E-2</v>
      </c>
      <c r="L41" s="7">
        <f t="shared" si="6"/>
        <v>16</v>
      </c>
      <c r="M41" s="6">
        <f t="shared" si="7"/>
        <v>1</v>
      </c>
      <c r="N41" s="6">
        <f t="shared" si="8"/>
        <v>4.4492000213417253E-2</v>
      </c>
    </row>
    <row r="42" spans="1:14" x14ac:dyDescent="0.25">
      <c r="A42" s="7">
        <v>63</v>
      </c>
      <c r="B42" s="7" t="s">
        <v>165</v>
      </c>
      <c r="C42" s="9">
        <v>1.4272180830599601</v>
      </c>
      <c r="D42" s="9">
        <v>1.5372297838270601</v>
      </c>
      <c r="E42" s="23">
        <f t="shared" si="0"/>
        <v>-7.1564903259431253E-2</v>
      </c>
      <c r="F42" s="9">
        <f t="shared" si="1"/>
        <v>7.1564903259431253E-2</v>
      </c>
      <c r="G42" s="7">
        <f t="shared" si="2"/>
        <v>4</v>
      </c>
      <c r="H42" s="9">
        <v>1.4794570544683499</v>
      </c>
      <c r="I42" s="9">
        <f t="shared" si="3"/>
        <v>0.15408008245204502</v>
      </c>
      <c r="J42" s="7">
        <f t="shared" si="4"/>
        <v>12</v>
      </c>
      <c r="K42" s="9">
        <f t="shared" si="5"/>
        <v>1.1026726194885792E-2</v>
      </c>
      <c r="L42" s="7">
        <f t="shared" si="6"/>
        <v>3</v>
      </c>
      <c r="M42" s="6">
        <f t="shared" si="7"/>
        <v>-1</v>
      </c>
      <c r="N42" s="6">
        <f t="shared" si="8"/>
        <v>-1.1026726194885792E-2</v>
      </c>
    </row>
    <row r="43" spans="1:14" x14ac:dyDescent="0.25">
      <c r="A43" s="7">
        <v>66</v>
      </c>
      <c r="B43" s="7" t="s">
        <v>166</v>
      </c>
      <c r="C43" s="9">
        <v>1.7300704092810899</v>
      </c>
      <c r="D43" s="9">
        <v>1.9053546470999301</v>
      </c>
      <c r="E43" s="23">
        <f t="shared" si="0"/>
        <v>-9.1995596770204344E-2</v>
      </c>
      <c r="F43" s="9">
        <f t="shared" si="1"/>
        <v>9.1995596770204344E-2</v>
      </c>
      <c r="G43" s="7">
        <f t="shared" si="2"/>
        <v>6</v>
      </c>
      <c r="H43" s="9">
        <v>1.8123134854054299</v>
      </c>
      <c r="I43" s="9">
        <f t="shared" si="3"/>
        <v>0.12578114480329408</v>
      </c>
      <c r="J43" s="7">
        <f t="shared" si="4"/>
        <v>9</v>
      </c>
      <c r="K43" s="9">
        <f t="shared" si="5"/>
        <v>1.1571311478618526E-2</v>
      </c>
      <c r="L43" s="7">
        <f t="shared" si="6"/>
        <v>4</v>
      </c>
      <c r="M43" s="6">
        <f t="shared" si="7"/>
        <v>-1</v>
      </c>
      <c r="N43" s="6">
        <f t="shared" si="8"/>
        <v>-1.1571311478618526E-2</v>
      </c>
    </row>
    <row r="44" spans="1:14" x14ac:dyDescent="0.25">
      <c r="A44" s="7">
        <v>68</v>
      </c>
      <c r="B44" s="7" t="s">
        <v>167</v>
      </c>
      <c r="C44" s="9">
        <v>2.8910229224315698</v>
      </c>
      <c r="D44" s="9">
        <v>1.9862466447019997</v>
      </c>
      <c r="E44" s="23">
        <f t="shared" si="0"/>
        <v>0.45552060724327381</v>
      </c>
      <c r="F44" s="9">
        <f t="shared" si="1"/>
        <v>0.45552060724327381</v>
      </c>
      <c r="G44" s="7">
        <f t="shared" si="2"/>
        <v>21</v>
      </c>
      <c r="H44" s="9">
        <v>2.4537188702045598</v>
      </c>
      <c r="I44" s="9">
        <f t="shared" si="3"/>
        <v>9.2901785817761193E-2</v>
      </c>
      <c r="J44" s="7">
        <f t="shared" si="4"/>
        <v>4</v>
      </c>
      <c r="K44" s="9">
        <f t="shared" si="5"/>
        <v>4.2318677889691139E-2</v>
      </c>
      <c r="L44" s="7">
        <f t="shared" si="6"/>
        <v>13</v>
      </c>
      <c r="M44" s="6">
        <f t="shared" si="7"/>
        <v>1</v>
      </c>
      <c r="N44" s="6">
        <f t="shared" si="8"/>
        <v>4.2318677889691139E-2</v>
      </c>
    </row>
    <row r="45" spans="1:14" x14ac:dyDescent="0.25">
      <c r="A45" s="7">
        <v>70</v>
      </c>
      <c r="B45" s="7" t="s">
        <v>168</v>
      </c>
      <c r="C45" s="9">
        <v>0.65510136402433394</v>
      </c>
      <c r="D45" s="9">
        <v>1.6298982407491001</v>
      </c>
      <c r="E45" s="23">
        <f t="shared" si="0"/>
        <v>-0.59807223074046034</v>
      </c>
      <c r="F45" s="9">
        <f t="shared" si="1"/>
        <v>0.59807223074046034</v>
      </c>
      <c r="G45" s="7">
        <f t="shared" si="2"/>
        <v>26</v>
      </c>
      <c r="H45" s="9">
        <v>1.14102807038112</v>
      </c>
      <c r="I45" s="9">
        <f t="shared" si="3"/>
        <v>0.19978024279508105</v>
      </c>
      <c r="J45" s="7">
        <f t="shared" si="4"/>
        <v>20</v>
      </c>
      <c r="K45" s="9">
        <f t="shared" si="5"/>
        <v>0.11948301546632491</v>
      </c>
      <c r="L45" s="7">
        <f t="shared" si="6"/>
        <v>23</v>
      </c>
      <c r="M45" s="6">
        <f t="shared" si="7"/>
        <v>-1</v>
      </c>
      <c r="N45" s="6">
        <f t="shared" si="8"/>
        <v>-0.11948301546632491</v>
      </c>
    </row>
    <row r="46" spans="1:14" x14ac:dyDescent="0.25">
      <c r="A46" s="7">
        <v>73</v>
      </c>
      <c r="B46" s="7" t="s">
        <v>169</v>
      </c>
      <c r="C46" s="9">
        <v>2.3858879880759902</v>
      </c>
      <c r="D46" s="9">
        <v>2.9961642305537102</v>
      </c>
      <c r="E46" s="23">
        <f t="shared" si="0"/>
        <v>-0.20368584480595611</v>
      </c>
      <c r="F46" s="9">
        <f t="shared" si="1"/>
        <v>0.20368584480595611</v>
      </c>
      <c r="G46" s="7">
        <f t="shared" si="2"/>
        <v>12</v>
      </c>
      <c r="H46" s="9">
        <v>2.6845947480941397</v>
      </c>
      <c r="I46" s="9">
        <f t="shared" si="3"/>
        <v>8.4912206990859163E-2</v>
      </c>
      <c r="J46" s="7">
        <f t="shared" si="4"/>
        <v>3</v>
      </c>
      <c r="K46" s="9">
        <f t="shared" si="5"/>
        <v>1.729541461527136E-2</v>
      </c>
      <c r="L46" s="7">
        <f t="shared" si="6"/>
        <v>6</v>
      </c>
      <c r="M46" s="6">
        <f t="shared" si="7"/>
        <v>-1</v>
      </c>
      <c r="N46" s="6">
        <f t="shared" si="8"/>
        <v>-1.729541461527136E-2</v>
      </c>
    </row>
    <row r="47" spans="1:14" x14ac:dyDescent="0.25">
      <c r="A47" s="7">
        <v>76</v>
      </c>
      <c r="B47" s="7" t="s">
        <v>170</v>
      </c>
      <c r="C47" s="9">
        <v>1.65594935550555</v>
      </c>
      <c r="D47" s="9">
        <v>1.93367026525913</v>
      </c>
      <c r="E47" s="23">
        <f t="shared" si="0"/>
        <v>-0.14362371638184279</v>
      </c>
      <c r="F47" s="9">
        <f t="shared" si="1"/>
        <v>0.14362371638184279</v>
      </c>
      <c r="G47" s="7">
        <f t="shared" si="2"/>
        <v>9</v>
      </c>
      <c r="H47" s="9">
        <v>1.7850993987180002</v>
      </c>
      <c r="I47" s="9">
        <f t="shared" si="3"/>
        <v>0.127698695714341</v>
      </c>
      <c r="J47" s="7">
        <f t="shared" si="4"/>
        <v>10</v>
      </c>
      <c r="K47" s="9">
        <f t="shared" si="5"/>
        <v>1.8340561255607755E-2</v>
      </c>
      <c r="L47" s="7">
        <f t="shared" si="6"/>
        <v>7</v>
      </c>
      <c r="M47" s="6">
        <f t="shared" si="7"/>
        <v>-1</v>
      </c>
      <c r="N47" s="6">
        <f t="shared" si="8"/>
        <v>-1.8340561255607755E-2</v>
      </c>
    </row>
    <row r="48" spans="1:14" x14ac:dyDescent="0.25">
      <c r="A48" s="7">
        <v>81</v>
      </c>
      <c r="B48" s="7" t="s">
        <v>171</v>
      </c>
      <c r="C48" s="9">
        <v>0.28440146822258</v>
      </c>
      <c r="D48" s="9">
        <v>0.242943394189154</v>
      </c>
      <c r="E48" s="23">
        <f t="shared" si="0"/>
        <v>0.17064911014269865</v>
      </c>
      <c r="F48" s="9">
        <f t="shared" si="1"/>
        <v>0.17064911014269865</v>
      </c>
      <c r="G48" s="7">
        <f t="shared" si="2"/>
        <v>10</v>
      </c>
      <c r="H48" s="9">
        <v>0.26380033444516998</v>
      </c>
      <c r="I48" s="9">
        <f t="shared" si="3"/>
        <v>0.86411893834851317</v>
      </c>
      <c r="J48" s="7">
        <f t="shared" si="4"/>
        <v>31</v>
      </c>
      <c r="K48" s="9">
        <f t="shared" si="5"/>
        <v>0.14746112788662724</v>
      </c>
      <c r="L48" s="7">
        <f t="shared" si="6"/>
        <v>26</v>
      </c>
      <c r="M48" s="6">
        <f t="shared" si="7"/>
        <v>1</v>
      </c>
      <c r="N48" s="6">
        <f t="shared" si="8"/>
        <v>0.14746112788662724</v>
      </c>
    </row>
    <row r="49" spans="1:25" x14ac:dyDescent="0.25">
      <c r="A49" s="7">
        <v>85</v>
      </c>
      <c r="B49" s="7" t="s">
        <v>172</v>
      </c>
      <c r="C49" s="9">
        <v>1.6465390452417401</v>
      </c>
      <c r="D49" s="9">
        <v>0.65721914150749605</v>
      </c>
      <c r="E49" s="23">
        <f t="shared" si="0"/>
        <v>1.5053120660256365</v>
      </c>
      <c r="F49" s="9">
        <f t="shared" si="1"/>
        <v>1.5053120660256365</v>
      </c>
      <c r="G49" s="7">
        <f t="shared" si="2"/>
        <v>32</v>
      </c>
      <c r="H49" s="9">
        <v>1.1522358653203399</v>
      </c>
      <c r="I49" s="9">
        <f t="shared" si="3"/>
        <v>0.19783698094952798</v>
      </c>
      <c r="J49" s="7">
        <f t="shared" si="4"/>
        <v>19</v>
      </c>
      <c r="K49" s="9">
        <f t="shared" si="5"/>
        <v>0.29780639452940844</v>
      </c>
      <c r="L49" s="7">
        <f t="shared" si="6"/>
        <v>29</v>
      </c>
      <c r="M49" s="6">
        <f t="shared" si="7"/>
        <v>1</v>
      </c>
      <c r="N49" s="6">
        <f t="shared" si="8"/>
        <v>0.29780639452940844</v>
      </c>
    </row>
    <row r="50" spans="1:25" x14ac:dyDescent="0.25">
      <c r="A50" s="7">
        <v>86</v>
      </c>
      <c r="B50" s="7" t="s">
        <v>173</v>
      </c>
      <c r="C50" s="9">
        <v>1.1822787168335001</v>
      </c>
      <c r="D50" s="9">
        <v>0.76824398269276806</v>
      </c>
      <c r="E50" s="23">
        <f t="shared" si="0"/>
        <v>0.53893651426920519</v>
      </c>
      <c r="F50" s="9">
        <f t="shared" si="1"/>
        <v>0.53893651426920519</v>
      </c>
      <c r="G50" s="7">
        <f t="shared" si="2"/>
        <v>25</v>
      </c>
      <c r="H50" s="9">
        <v>0.97644286548148396</v>
      </c>
      <c r="I50" s="9">
        <f t="shared" si="3"/>
        <v>0.23345438119857476</v>
      </c>
      <c r="J50" s="7">
        <f t="shared" si="4"/>
        <v>23</v>
      </c>
      <c r="K50" s="9">
        <f t="shared" si="5"/>
        <v>0.12581709044403416</v>
      </c>
      <c r="L50" s="7">
        <f t="shared" si="6"/>
        <v>24</v>
      </c>
      <c r="M50" s="6">
        <f t="shared" si="7"/>
        <v>1</v>
      </c>
      <c r="N50" s="6">
        <f t="shared" si="8"/>
        <v>0.12581709044403416</v>
      </c>
    </row>
    <row r="51" spans="1:25" x14ac:dyDescent="0.25">
      <c r="A51" s="7">
        <v>88</v>
      </c>
      <c r="B51" s="7" t="s">
        <v>116</v>
      </c>
      <c r="C51" s="9">
        <v>1.7384585667374901</v>
      </c>
      <c r="D51" s="9">
        <v>1.0474860335195499</v>
      </c>
      <c r="E51" s="23">
        <f t="shared" si="0"/>
        <v>0.65964844504539555</v>
      </c>
      <c r="F51" s="9">
        <f t="shared" si="1"/>
        <v>0.65964844504539555</v>
      </c>
      <c r="G51" s="7">
        <f t="shared" si="2"/>
        <v>28</v>
      </c>
      <c r="H51" s="9">
        <v>1.4140213537717501</v>
      </c>
      <c r="I51" s="9">
        <f t="shared" si="3"/>
        <v>0.16121034122200339</v>
      </c>
      <c r="J51" s="7">
        <f t="shared" si="4"/>
        <v>14</v>
      </c>
      <c r="K51" s="9">
        <f t="shared" si="5"/>
        <v>0.10634215091233216</v>
      </c>
      <c r="L51" s="7">
        <f t="shared" si="6"/>
        <v>22</v>
      </c>
      <c r="M51" s="6">
        <f t="shared" si="7"/>
        <v>1</v>
      </c>
      <c r="N51" s="6">
        <f t="shared" si="8"/>
        <v>0.10634215091233216</v>
      </c>
    </row>
    <row r="52" spans="1:25" x14ac:dyDescent="0.25">
      <c r="A52" s="7">
        <v>91</v>
      </c>
      <c r="B52" s="7" t="s">
        <v>174</v>
      </c>
      <c r="C52" s="9">
        <v>0.52818229834754404</v>
      </c>
      <c r="D52" s="9">
        <v>0.49827383706445499</v>
      </c>
      <c r="E52" s="23">
        <f t="shared" si="0"/>
        <v>6.0024145476496676E-2</v>
      </c>
      <c r="F52" s="9">
        <f t="shared" si="1"/>
        <v>6.0024145476496676E-2</v>
      </c>
      <c r="G52" s="7">
        <f t="shared" si="2"/>
        <v>2</v>
      </c>
      <c r="H52" s="9">
        <v>0.51279233741735808</v>
      </c>
      <c r="I52" s="9">
        <f t="shared" si="3"/>
        <v>0.44453641036217773</v>
      </c>
      <c r="J52" s="7">
        <f t="shared" si="4"/>
        <v>27</v>
      </c>
      <c r="K52" s="9">
        <f t="shared" si="5"/>
        <v>2.6682918165178982E-2</v>
      </c>
      <c r="L52" s="7">
        <f t="shared" si="6"/>
        <v>9</v>
      </c>
      <c r="M52" s="6">
        <f t="shared" si="7"/>
        <v>1</v>
      </c>
      <c r="N52" s="6">
        <f t="shared" si="8"/>
        <v>2.6682918165178982E-2</v>
      </c>
    </row>
    <row r="53" spans="1:25" x14ac:dyDescent="0.25">
      <c r="A53" s="7">
        <v>94</v>
      </c>
      <c r="B53" s="7" t="s">
        <v>175</v>
      </c>
      <c r="C53" s="9">
        <v>0.61233237401261398</v>
      </c>
      <c r="D53" s="9">
        <v>0.55788005578800604</v>
      </c>
      <c r="E53" s="23">
        <f t="shared" si="0"/>
        <v>9.7605780417609658E-2</v>
      </c>
      <c r="F53" s="9">
        <f t="shared" si="1"/>
        <v>9.7605780417609658E-2</v>
      </c>
      <c r="G53" s="7">
        <f t="shared" si="2"/>
        <v>7</v>
      </c>
      <c r="H53" s="9">
        <v>0.58383932741709499</v>
      </c>
      <c r="I53" s="9">
        <f t="shared" si="3"/>
        <v>0.39044109266365329</v>
      </c>
      <c r="J53" s="7">
        <f t="shared" si="4"/>
        <v>26</v>
      </c>
      <c r="K53" s="9">
        <f t="shared" si="5"/>
        <v>3.8109307556540128E-2</v>
      </c>
      <c r="L53" s="7">
        <f t="shared" si="6"/>
        <v>12</v>
      </c>
      <c r="M53" s="6">
        <f t="shared" si="7"/>
        <v>1</v>
      </c>
      <c r="N53" s="6">
        <f t="shared" si="8"/>
        <v>3.8109307556540128E-2</v>
      </c>
    </row>
    <row r="54" spans="1:25" x14ac:dyDescent="0.25">
      <c r="A54" s="7">
        <v>95</v>
      </c>
      <c r="B54" s="7" t="s">
        <v>176</v>
      </c>
      <c r="C54" s="9">
        <v>2.06524895930814</v>
      </c>
      <c r="D54" s="9">
        <v>0.79448401100927801</v>
      </c>
      <c r="E54" s="23">
        <f t="shared" si="0"/>
        <v>1.5994846097463147</v>
      </c>
      <c r="F54" s="9">
        <f t="shared" si="1"/>
        <v>1.5994846097463147</v>
      </c>
      <c r="G54" s="7">
        <f t="shared" si="2"/>
        <v>33</v>
      </c>
      <c r="H54" s="9">
        <v>1.3890566493537899</v>
      </c>
      <c r="I54" s="9">
        <f>MIN($H$24:$H$56)/H54</f>
        <v>0.16410768059228617</v>
      </c>
      <c r="J54" s="7">
        <f t="shared" si="4"/>
        <v>15</v>
      </c>
      <c r="K54" s="9">
        <f t="shared" si="5"/>
        <v>0.26248770944852573</v>
      </c>
      <c r="L54" s="7">
        <f t="shared" si="6"/>
        <v>28</v>
      </c>
      <c r="M54" s="6">
        <f t="shared" si="7"/>
        <v>1</v>
      </c>
      <c r="N54" s="6">
        <f t="shared" si="8"/>
        <v>0.26248770944852573</v>
      </c>
    </row>
    <row r="55" spans="1:25" x14ac:dyDescent="0.25">
      <c r="A55" s="7">
        <v>97</v>
      </c>
      <c r="B55" s="7" t="s">
        <v>177</v>
      </c>
      <c r="C55" s="9">
        <v>0</v>
      </c>
      <c r="D55" s="9">
        <v>0.42538107054236096</v>
      </c>
      <c r="E55" s="23">
        <f t="shared" si="0"/>
        <v>-1</v>
      </c>
      <c r="F55" s="9">
        <f t="shared" si="1"/>
        <v>1</v>
      </c>
      <c r="G55" s="7">
        <f t="shared" si="2"/>
        <v>31</v>
      </c>
      <c r="H55" s="9">
        <v>0.227954864936743</v>
      </c>
      <c r="I55" s="9">
        <f t="shared" si="3"/>
        <v>1</v>
      </c>
      <c r="J55" s="7">
        <f>RANK(I55,$I$24:$I$56,1)</f>
        <v>33</v>
      </c>
      <c r="K55" s="9">
        <f t="shared" si="5"/>
        <v>1</v>
      </c>
      <c r="L55" s="7">
        <f t="shared" si="6"/>
        <v>33</v>
      </c>
      <c r="M55" s="6">
        <f t="shared" si="7"/>
        <v>-1</v>
      </c>
      <c r="N55" s="6">
        <f t="shared" si="8"/>
        <v>-1</v>
      </c>
    </row>
    <row r="56" spans="1:25" x14ac:dyDescent="0.25">
      <c r="A56" s="7">
        <v>99</v>
      </c>
      <c r="B56" s="7" t="s">
        <v>178</v>
      </c>
      <c r="C56" s="9">
        <v>0.16232009522778901</v>
      </c>
      <c r="D56" s="9">
        <v>0.335562426595719</v>
      </c>
      <c r="E56" s="23">
        <f t="shared" si="0"/>
        <v>-0.51627452192867218</v>
      </c>
      <c r="F56" s="9">
        <f t="shared" si="1"/>
        <v>0.51627452192867218</v>
      </c>
      <c r="G56" s="7">
        <f t="shared" si="2"/>
        <v>23</v>
      </c>
      <c r="H56" s="9">
        <v>0.254178051725234</v>
      </c>
      <c r="I56" s="9">
        <f t="shared" si="3"/>
        <v>0.89683142737737942</v>
      </c>
      <c r="J56" s="7">
        <f t="shared" si="4"/>
        <v>32</v>
      </c>
      <c r="K56" s="9">
        <f t="shared" si="5"/>
        <v>0.46301121641986526</v>
      </c>
      <c r="L56" s="7">
        <f t="shared" si="6"/>
        <v>32</v>
      </c>
      <c r="M56" s="6">
        <f t="shared" si="7"/>
        <v>-1</v>
      </c>
      <c r="N56" s="6">
        <f t="shared" si="8"/>
        <v>-0.46301121641986526</v>
      </c>
    </row>
    <row r="57" spans="1:25" customFormat="1" ht="13.35" customHeight="1" x14ac:dyDescent="0.25">
      <c r="A57" s="33" t="s">
        <v>122</v>
      </c>
      <c r="B57" s="33"/>
      <c r="C57" s="33"/>
      <c r="D57" s="33"/>
      <c r="E57" s="33"/>
      <c r="F57" s="33"/>
      <c r="G57" s="33"/>
      <c r="H57" s="33"/>
      <c r="I57" s="33"/>
      <c r="J57" s="33"/>
      <c r="K57" s="33"/>
      <c r="L57" s="33"/>
      <c r="M57" s="6"/>
      <c r="N57" s="6"/>
      <c r="O57" s="6"/>
      <c r="P57" s="6"/>
      <c r="Q57" s="6"/>
      <c r="R57" s="6"/>
      <c r="S57" s="6"/>
      <c r="T57" s="6"/>
      <c r="U57" s="6"/>
      <c r="V57" s="6"/>
      <c r="W57" s="6"/>
      <c r="X57" s="6"/>
      <c r="Y57" s="6"/>
    </row>
    <row r="58" spans="1:25" customFormat="1" ht="13.35" customHeight="1" x14ac:dyDescent="0.25">
      <c r="A58" s="34" t="s">
        <v>123</v>
      </c>
      <c r="B58" s="34"/>
      <c r="C58" s="29">
        <f>AVERAGE(C24:C56)</f>
        <v>1.4161550626420962</v>
      </c>
      <c r="D58" s="29">
        <f>AVERAGE(D24:D56)</f>
        <v>1.2683545416299928</v>
      </c>
      <c r="E58" s="29">
        <f>AVERAGE(E24:E56)</f>
        <v>0.17291906778505994</v>
      </c>
      <c r="F58" s="29">
        <f>AVERAGE(F24:F56)</f>
        <v>0.42494097762007654</v>
      </c>
      <c r="G58" s="26" t="s">
        <v>124</v>
      </c>
      <c r="H58" s="29">
        <f>AVERAGE(H24:H56)</f>
        <v>1.343038606627734</v>
      </c>
      <c r="I58" s="29">
        <f>AVERAGE(I24:I56)</f>
        <v>0.29004323176818714</v>
      </c>
      <c r="J58" s="26" t="s">
        <v>124</v>
      </c>
      <c r="K58" s="29">
        <f>AVERAGE(K24:K56)</f>
        <v>0.1324708021781775</v>
      </c>
      <c r="L58" s="26" t="s">
        <v>124</v>
      </c>
      <c r="M58" s="6"/>
      <c r="N58" s="6"/>
      <c r="O58" s="6"/>
      <c r="P58" s="6"/>
      <c r="Q58" s="6"/>
      <c r="R58" s="6"/>
      <c r="S58" s="6"/>
      <c r="T58" s="6"/>
      <c r="U58" s="6"/>
      <c r="V58" s="6"/>
      <c r="W58" s="6"/>
      <c r="X58" s="6"/>
      <c r="Y58" s="6"/>
    </row>
    <row r="59" spans="1:25" customFormat="1" ht="13.35" customHeight="1" x14ac:dyDescent="0.25">
      <c r="A59" s="34" t="s">
        <v>125</v>
      </c>
      <c r="B59" s="34"/>
      <c r="C59" s="29">
        <f>_xlfn.STDEV.S(C24:C56)</f>
        <v>0.93363465329184203</v>
      </c>
      <c r="D59" s="29">
        <f>_xlfn.STDEV.S(D24:D56)</f>
        <v>0.83254632174452448</v>
      </c>
      <c r="E59" s="29">
        <f>_xlfn.STDEV.S(E24:E56)</f>
        <v>0.55247871801445203</v>
      </c>
      <c r="F59" s="29">
        <f>_xlfn.STDEV.S(F24:F56)</f>
        <v>0.38710508418265099</v>
      </c>
      <c r="G59" s="26" t="s">
        <v>124</v>
      </c>
      <c r="H59" s="29">
        <f>_xlfn.STDEV.S(H24:H56)</f>
        <v>0.83878812241338652</v>
      </c>
      <c r="I59" s="29">
        <f>_xlfn.STDEV.S(I24:I56)</f>
        <v>0.2579180681185877</v>
      </c>
      <c r="J59" s="26" t="s">
        <v>124</v>
      </c>
      <c r="K59" s="29">
        <f>_xlfn.STDEV.S(K24:K56)</f>
        <v>0.19521181571365365</v>
      </c>
      <c r="L59" s="26" t="s">
        <v>124</v>
      </c>
      <c r="M59" s="6"/>
      <c r="N59" s="6"/>
      <c r="O59" s="6"/>
      <c r="P59" s="6"/>
      <c r="Q59" s="6"/>
      <c r="R59" s="6"/>
      <c r="S59" s="6"/>
      <c r="T59" s="6"/>
      <c r="U59" s="6"/>
      <c r="V59" s="6"/>
      <c r="W59" s="6"/>
      <c r="X59" s="6"/>
      <c r="Y59" s="6"/>
    </row>
    <row r="60" spans="1:25" customFormat="1" ht="13.35" customHeight="1" x14ac:dyDescent="0.25">
      <c r="A60" s="34" t="s">
        <v>126</v>
      </c>
      <c r="B60" s="34"/>
      <c r="C60" s="29">
        <f>_xlfn.VAR.S(C24:C56)</f>
        <v>0.87167366582737804</v>
      </c>
      <c r="D60" s="29">
        <f>_xlfn.VAR.S(D24:D56)</f>
        <v>0.69313337785033724</v>
      </c>
      <c r="E60" s="29">
        <f>_xlfn.VAR.S(E24:E56)</f>
        <v>0.30523273385889244</v>
      </c>
      <c r="F60" s="29">
        <f>_xlfn.VAR.S(F24:F56)</f>
        <v>0.1498503462000573</v>
      </c>
      <c r="G60" s="26" t="s">
        <v>124</v>
      </c>
      <c r="H60" s="29">
        <f>_xlfn.VAR.S(H24:H56)</f>
        <v>0.70356551430177428</v>
      </c>
      <c r="I60" s="29">
        <f>_xlfn.VAR.S(I24:I56)</f>
        <v>6.652172986202444E-2</v>
      </c>
      <c r="J60" s="26" t="s">
        <v>124</v>
      </c>
      <c r="K60" s="29">
        <f>_xlfn.VAR.S(K24:K56)</f>
        <v>3.8107652994221475E-2</v>
      </c>
      <c r="L60" s="26" t="s">
        <v>124</v>
      </c>
      <c r="M60" s="6"/>
      <c r="N60" s="6"/>
      <c r="O60" s="6"/>
      <c r="P60" s="6"/>
      <c r="Q60" s="6"/>
      <c r="R60" s="6"/>
      <c r="S60" s="6"/>
      <c r="T60" s="6"/>
      <c r="U60" s="6"/>
      <c r="V60" s="6"/>
      <c r="W60" s="6"/>
      <c r="X60" s="6"/>
      <c r="Y60" s="6"/>
    </row>
    <row r="61" spans="1:25" customFormat="1" ht="13.35" customHeight="1" x14ac:dyDescent="0.25">
      <c r="A61" s="34" t="s">
        <v>127</v>
      </c>
      <c r="B61" s="34"/>
      <c r="C61" s="29">
        <f>MAX(C24:C56)</f>
        <v>3.7800432542848301</v>
      </c>
      <c r="D61" s="29">
        <f>MAX(D24:D56)</f>
        <v>3.6319915425777398</v>
      </c>
      <c r="E61" s="29">
        <f>MAX(E24:E56)</f>
        <v>1.5994846097463147</v>
      </c>
      <c r="F61" s="29">
        <f>MAX(F24:F56)</f>
        <v>1.5994846097463147</v>
      </c>
      <c r="G61" s="26" t="s">
        <v>124</v>
      </c>
      <c r="H61" s="29">
        <f>MAX(H24:H56)</f>
        <v>3.71017023134003</v>
      </c>
      <c r="I61" s="29">
        <f>MAX(I24:I56)</f>
        <v>1</v>
      </c>
      <c r="J61" s="26" t="s">
        <v>124</v>
      </c>
      <c r="K61" s="29">
        <f>MAX(K24:K56)</f>
        <v>1</v>
      </c>
      <c r="L61" s="26" t="s">
        <v>124</v>
      </c>
      <c r="M61" s="6"/>
      <c r="N61" s="6"/>
      <c r="O61" s="6"/>
      <c r="P61" s="6"/>
      <c r="Q61" s="6"/>
      <c r="R61" s="6"/>
      <c r="S61" s="6"/>
      <c r="T61" s="6"/>
      <c r="U61" s="6"/>
      <c r="V61" s="6"/>
      <c r="W61" s="6"/>
      <c r="X61" s="6"/>
      <c r="Y61" s="6"/>
    </row>
    <row r="62" spans="1:25" customFormat="1" ht="13.35" customHeight="1" x14ac:dyDescent="0.25">
      <c r="A62" s="34" t="s">
        <v>128</v>
      </c>
      <c r="B62" s="34"/>
      <c r="C62" s="29">
        <f>MIN(C24:C56)</f>
        <v>0</v>
      </c>
      <c r="D62" s="29">
        <f>MIN(D24:D56)</f>
        <v>0.242943394189154</v>
      </c>
      <c r="E62" s="29">
        <f>MIN(E24:E56)</f>
        <v>-1</v>
      </c>
      <c r="F62" s="29">
        <f>MIN(F24:F56)</f>
        <v>4.0763231403896191E-2</v>
      </c>
      <c r="G62" s="26" t="s">
        <v>124</v>
      </c>
      <c r="H62" s="29">
        <f>MIN(H24:H56)</f>
        <v>0.227954864936743</v>
      </c>
      <c r="I62" s="29">
        <f>MIN(I24:I56)</f>
        <v>6.1440540655303258E-2</v>
      </c>
      <c r="J62" s="26" t="s">
        <v>124</v>
      </c>
      <c r="K62" s="29">
        <f>MIN(K24:K56)</f>
        <v>2.5045149763126186E-3</v>
      </c>
      <c r="L62" s="26" t="s">
        <v>124</v>
      </c>
      <c r="M62" s="6"/>
      <c r="N62" s="6"/>
      <c r="O62" s="6"/>
      <c r="P62" s="6"/>
      <c r="Q62" s="6"/>
      <c r="R62" s="6"/>
      <c r="S62" s="6"/>
      <c r="T62" s="6"/>
      <c r="U62" s="6"/>
      <c r="V62" s="6"/>
      <c r="W62" s="6"/>
      <c r="X62" s="6"/>
      <c r="Y62" s="6"/>
    </row>
    <row r="63" spans="1:25" ht="18.75" x14ac:dyDescent="0.25">
      <c r="A63" s="31" t="s">
        <v>129</v>
      </c>
      <c r="B63" s="31"/>
      <c r="C63" s="31"/>
      <c r="D63" s="31"/>
      <c r="E63" s="31"/>
      <c r="F63" s="31"/>
      <c r="G63" s="31"/>
      <c r="H63" s="31"/>
      <c r="I63" s="31"/>
      <c r="J63" s="31"/>
      <c r="K63" s="31"/>
      <c r="L63" s="31"/>
    </row>
    <row r="64" spans="1:25" ht="43.7" customHeight="1" x14ac:dyDescent="0.25">
      <c r="A64" s="32"/>
      <c r="B64" s="32"/>
      <c r="C64" s="32"/>
      <c r="D64" s="32"/>
      <c r="E64" s="32"/>
      <c r="F64" s="32"/>
      <c r="G64" s="32"/>
      <c r="H64" s="32"/>
      <c r="I64" s="32"/>
      <c r="J64" s="32"/>
      <c r="K64" s="32"/>
      <c r="L64" s="32"/>
    </row>
  </sheetData>
  <mergeCells count="20">
    <mergeCell ref="B18:L18"/>
    <mergeCell ref="A14:L14"/>
    <mergeCell ref="B15:F15"/>
    <mergeCell ref="H15:L15"/>
    <mergeCell ref="B16:L16"/>
    <mergeCell ref="B17:L17"/>
    <mergeCell ref="A63:L63"/>
    <mergeCell ref="A64:L64"/>
    <mergeCell ref="B19:L19"/>
    <mergeCell ref="B20:L20"/>
    <mergeCell ref="B21:D21"/>
    <mergeCell ref="F21:I21"/>
    <mergeCell ref="K21:L21"/>
    <mergeCell ref="A22:L22"/>
    <mergeCell ref="A57:L57"/>
    <mergeCell ref="A58:B58"/>
    <mergeCell ref="A59:B59"/>
    <mergeCell ref="A60:B60"/>
    <mergeCell ref="A61:B61"/>
    <mergeCell ref="A62:B62"/>
  </mergeCells>
  <conditionalFormatting sqref="G24:G56">
    <cfRule type="colorScale" priority="6">
      <colorScale>
        <cfvo type="min"/>
        <cfvo type="percentile" val="50"/>
        <cfvo type="max"/>
        <color rgb="FF63BE7B"/>
        <color rgb="FFFFEB84"/>
        <color rgb="FFF8696B"/>
      </colorScale>
    </cfRule>
  </conditionalFormatting>
  <conditionalFormatting sqref="G58:G62">
    <cfRule type="colorScale" priority="3">
      <colorScale>
        <cfvo type="min"/>
        <cfvo type="percentile" val="50"/>
        <cfvo type="max"/>
        <color rgb="FF63BE7B"/>
        <color rgb="FFFFEB84"/>
        <color rgb="FFF8696B"/>
      </colorScale>
    </cfRule>
  </conditionalFormatting>
  <conditionalFormatting sqref="J24:J56">
    <cfRule type="colorScale" priority="5">
      <colorScale>
        <cfvo type="min"/>
        <cfvo type="percentile" val="50"/>
        <cfvo type="max"/>
        <color rgb="FF63BE7B"/>
        <color rgb="FFFFEB84"/>
        <color rgb="FFF8696B"/>
      </colorScale>
    </cfRule>
  </conditionalFormatting>
  <conditionalFormatting sqref="J58:J62">
    <cfRule type="colorScale" priority="2">
      <colorScale>
        <cfvo type="min"/>
        <cfvo type="percentile" val="50"/>
        <cfvo type="max"/>
        <color rgb="FF63BE7B"/>
        <color rgb="FFFFEB84"/>
        <color rgb="FFF8696B"/>
      </colorScale>
    </cfRule>
  </conditionalFormatting>
  <conditionalFormatting sqref="L24:L56">
    <cfRule type="colorScale" priority="4">
      <colorScale>
        <cfvo type="min"/>
        <cfvo type="percentile" val="50"/>
        <cfvo type="max"/>
        <color rgb="FF63BE7B"/>
        <color rgb="FFFFEB84"/>
        <color rgb="FFF8696B"/>
      </colorScale>
    </cfRule>
  </conditionalFormatting>
  <conditionalFormatting sqref="L58:L62">
    <cfRule type="colorScale" priority="1">
      <colorScale>
        <cfvo type="min"/>
        <cfvo type="percentile" val="50"/>
        <cfvo type="max"/>
        <color rgb="FF63BE7B"/>
        <color rgb="FFFFEB84"/>
        <color rgb="FFF8696B"/>
      </colorScale>
    </cfRule>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96C18F-6A3D-4F1D-99FF-5AB7C16C9CAE}">
  <sheetPr>
    <tabColor rgb="FF00B050"/>
  </sheetPr>
  <dimension ref="A14:Y64"/>
  <sheetViews>
    <sheetView zoomScale="80" zoomScaleNormal="80" workbookViewId="0"/>
  </sheetViews>
  <sheetFormatPr baseColWidth="10" defaultColWidth="10.625" defaultRowHeight="15" x14ac:dyDescent="0.25"/>
  <cols>
    <col min="1" max="1" width="15.875" style="10" customWidth="1"/>
    <col min="2" max="12" width="13.375" style="10" customWidth="1"/>
    <col min="13" max="16384" width="10.625" style="1"/>
  </cols>
  <sheetData>
    <row r="14" spans="1:12" ht="18.75" x14ac:dyDescent="0.25">
      <c r="A14" s="31" t="s">
        <v>63</v>
      </c>
      <c r="B14" s="31"/>
      <c r="C14" s="31"/>
      <c r="D14" s="31"/>
      <c r="E14" s="31"/>
      <c r="F14" s="31"/>
      <c r="G14" s="31"/>
      <c r="H14" s="31"/>
      <c r="I14" s="31"/>
      <c r="J14" s="31"/>
      <c r="K14" s="31"/>
      <c r="L14" s="31"/>
    </row>
    <row r="15" spans="1:12" s="3" customFormat="1" ht="44.1" customHeight="1" x14ac:dyDescent="0.25">
      <c r="A15" s="2" t="s">
        <v>1</v>
      </c>
      <c r="B15" s="35" t="s">
        <v>64</v>
      </c>
      <c r="C15" s="36"/>
      <c r="D15" s="36"/>
      <c r="E15" s="36"/>
      <c r="F15" s="37"/>
      <c r="G15" s="4" t="s">
        <v>3</v>
      </c>
      <c r="H15" s="38" t="s">
        <v>65</v>
      </c>
      <c r="I15" s="38"/>
      <c r="J15" s="38"/>
      <c r="K15" s="38"/>
      <c r="L15" s="38"/>
    </row>
    <row r="16" spans="1:12" s="3" customFormat="1" ht="44.1" customHeight="1" x14ac:dyDescent="0.25">
      <c r="A16" s="2" t="s">
        <v>5</v>
      </c>
      <c r="B16" s="39" t="s">
        <v>13</v>
      </c>
      <c r="C16" s="39"/>
      <c r="D16" s="39"/>
      <c r="E16" s="39"/>
      <c r="F16" s="39"/>
      <c r="G16" s="39"/>
      <c r="H16" s="39"/>
      <c r="I16" s="39"/>
      <c r="J16" s="39"/>
      <c r="K16" s="39"/>
      <c r="L16" s="39"/>
    </row>
    <row r="17" spans="1:14" s="3" customFormat="1" ht="44.1" customHeight="1" x14ac:dyDescent="0.25">
      <c r="A17" s="2" t="s">
        <v>66</v>
      </c>
      <c r="B17" s="39" t="s">
        <v>67</v>
      </c>
      <c r="C17" s="39"/>
      <c r="D17" s="39"/>
      <c r="E17" s="39"/>
      <c r="F17" s="39"/>
      <c r="G17" s="39"/>
      <c r="H17" s="39"/>
      <c r="I17" s="39"/>
      <c r="J17" s="39"/>
      <c r="K17" s="39"/>
      <c r="L17" s="39"/>
    </row>
    <row r="18" spans="1:14" s="3" customFormat="1" ht="44.1" customHeight="1" x14ac:dyDescent="0.25">
      <c r="A18" s="2" t="s">
        <v>68</v>
      </c>
      <c r="B18" s="39" t="s">
        <v>69</v>
      </c>
      <c r="C18" s="39"/>
      <c r="D18" s="39"/>
      <c r="E18" s="39"/>
      <c r="F18" s="39"/>
      <c r="G18" s="39"/>
      <c r="H18" s="39"/>
      <c r="I18" s="39"/>
      <c r="J18" s="39"/>
      <c r="K18" s="39"/>
      <c r="L18" s="39"/>
    </row>
    <row r="19" spans="1:14" s="3" customFormat="1" ht="44.1" customHeight="1" x14ac:dyDescent="0.25">
      <c r="A19" s="2" t="s">
        <v>70</v>
      </c>
      <c r="B19" s="39"/>
      <c r="C19" s="39"/>
      <c r="D19" s="39"/>
      <c r="E19" s="39"/>
      <c r="F19" s="39"/>
      <c r="G19" s="39"/>
      <c r="H19" s="39"/>
      <c r="I19" s="39"/>
      <c r="J19" s="39"/>
      <c r="K19" s="39"/>
      <c r="L19" s="39"/>
    </row>
    <row r="20" spans="1:14" s="3" customFormat="1" ht="44.1" customHeight="1" x14ac:dyDescent="0.25">
      <c r="A20" s="2" t="s">
        <v>71</v>
      </c>
      <c r="B20" s="39" t="s">
        <v>228</v>
      </c>
      <c r="C20" s="39"/>
      <c r="D20" s="39"/>
      <c r="E20" s="39"/>
      <c r="F20" s="39"/>
      <c r="G20" s="39"/>
      <c r="H20" s="39"/>
      <c r="I20" s="39"/>
      <c r="J20" s="39"/>
      <c r="K20" s="39"/>
      <c r="L20" s="39"/>
    </row>
    <row r="21" spans="1:14" s="3" customFormat="1" ht="43.7" customHeight="1" x14ac:dyDescent="0.25">
      <c r="A21" s="27" t="s">
        <v>72</v>
      </c>
      <c r="B21" s="40" t="s">
        <v>73</v>
      </c>
      <c r="C21" s="40"/>
      <c r="D21" s="40"/>
      <c r="E21" s="28" t="s">
        <v>74</v>
      </c>
      <c r="F21" s="41" t="s">
        <v>75</v>
      </c>
      <c r="G21" s="36"/>
      <c r="H21" s="36"/>
      <c r="I21" s="37"/>
      <c r="J21" s="2" t="s">
        <v>76</v>
      </c>
      <c r="K21" s="39" t="s">
        <v>14</v>
      </c>
      <c r="L21" s="39"/>
    </row>
    <row r="22" spans="1:14" ht="18.75" x14ac:dyDescent="0.25">
      <c r="A22" s="31" t="s">
        <v>77</v>
      </c>
      <c r="B22" s="31"/>
      <c r="C22" s="31"/>
      <c r="D22" s="31"/>
      <c r="E22" s="31"/>
      <c r="F22" s="31"/>
      <c r="G22" s="31"/>
      <c r="H22" s="31"/>
      <c r="I22" s="31"/>
      <c r="J22" s="31"/>
      <c r="K22" s="31"/>
      <c r="L22" s="31"/>
    </row>
    <row r="23" spans="1:14" s="6" customFormat="1" ht="32.25" customHeight="1" x14ac:dyDescent="0.25">
      <c r="A23" s="4" t="s">
        <v>78</v>
      </c>
      <c r="B23" s="5" t="s">
        <v>79</v>
      </c>
      <c r="C23" s="2" t="s">
        <v>80</v>
      </c>
      <c r="D23" s="2" t="s">
        <v>81</v>
      </c>
      <c r="E23" s="2" t="s">
        <v>82</v>
      </c>
      <c r="F23" s="2" t="s">
        <v>83</v>
      </c>
      <c r="G23" s="2" t="s">
        <v>84</v>
      </c>
      <c r="H23" s="2" t="s">
        <v>85</v>
      </c>
      <c r="I23" s="2" t="s">
        <v>86</v>
      </c>
      <c r="J23" s="2" t="s">
        <v>87</v>
      </c>
      <c r="K23" s="2" t="s">
        <v>88</v>
      </c>
      <c r="L23" s="2" t="s">
        <v>89</v>
      </c>
    </row>
    <row r="24" spans="1:14" x14ac:dyDescent="0.25">
      <c r="A24" s="7">
        <v>5</v>
      </c>
      <c r="B24" s="7" t="s">
        <v>90</v>
      </c>
      <c r="C24" s="9">
        <v>0.115511734790399</v>
      </c>
      <c r="D24" s="9">
        <v>0.10864573721593999</v>
      </c>
      <c r="E24" s="9">
        <f>(C24-D24)/D24</f>
        <v>6.3196198492467492E-2</v>
      </c>
      <c r="F24" s="8">
        <f>ABS(E24)</f>
        <v>6.3196198492467492E-2</v>
      </c>
      <c r="G24" s="7">
        <f>RANK(F24,$F$24:$F$56,1)</f>
        <v>18</v>
      </c>
      <c r="H24" s="9">
        <v>0.11201608189530381</v>
      </c>
      <c r="I24" s="9">
        <f>MIN($H$24:$H$56)/H24</f>
        <v>5.4418562359767712E-2</v>
      </c>
      <c r="J24" s="7">
        <f>RANK(I24,$I$24:$I$56,1)</f>
        <v>10</v>
      </c>
      <c r="K24" s="8">
        <f>I24*F24</f>
        <v>3.4390462685626004E-3</v>
      </c>
      <c r="L24" s="7">
        <f>RANK(K24,$K$24:$K$56,1)</f>
        <v>15</v>
      </c>
      <c r="M24" s="6">
        <f>IF(E24&gt;0,1,-1)</f>
        <v>1</v>
      </c>
      <c r="N24" s="6">
        <f>K24*M24</f>
        <v>3.4390462685626004E-3</v>
      </c>
    </row>
    <row r="25" spans="1:14" x14ac:dyDescent="0.25">
      <c r="A25" s="7">
        <v>8</v>
      </c>
      <c r="B25" s="7" t="s">
        <v>91</v>
      </c>
      <c r="C25" s="9">
        <v>0.161474534565207</v>
      </c>
      <c r="D25" s="9">
        <v>0.15031315240083501</v>
      </c>
      <c r="E25" s="9">
        <f t="shared" ref="E25:E51" si="0">(C25-D25)/D25</f>
        <v>7.4254195232419218E-2</v>
      </c>
      <c r="F25" s="8">
        <f t="shared" ref="F25:F51" si="1">ABS(E25)</f>
        <v>7.4254195232419218E-2</v>
      </c>
      <c r="G25" s="7">
        <f t="shared" ref="G25:G51" si="2">RANK(F25,$F$24:$F$56,1)</f>
        <v>20</v>
      </c>
      <c r="H25" s="9">
        <v>0.15577045310088078</v>
      </c>
      <c r="I25" s="9">
        <f t="shared" ref="I25:I51" si="3">MIN($H$24:$H$56)/H25</f>
        <v>3.9132929362211438E-2</v>
      </c>
      <c r="J25" s="7">
        <f t="shared" ref="J25:J51" si="4">RANK(I25,$I$24:$I$56,1)</f>
        <v>4</v>
      </c>
      <c r="K25" s="8">
        <f t="shared" ref="K25:K51" si="5">I25*F25</f>
        <v>2.9057841768781187E-3</v>
      </c>
      <c r="L25" s="7">
        <f t="shared" ref="L25:L51" si="6">RANK(K25,$K$24:$K$56,1)</f>
        <v>10</v>
      </c>
      <c r="M25" s="6">
        <f t="shared" ref="M25:M56" si="7">IF(E25&gt;0,1,-1)</f>
        <v>1</v>
      </c>
      <c r="N25" s="6">
        <f t="shared" ref="N25:N56" si="8">K25*M25</f>
        <v>2.9057841768781187E-3</v>
      </c>
    </row>
    <row r="26" spans="1:14" x14ac:dyDescent="0.25">
      <c r="A26" s="7">
        <v>11</v>
      </c>
      <c r="B26" s="7" t="s">
        <v>92</v>
      </c>
      <c r="C26" s="9">
        <v>0.30524142510323099</v>
      </c>
      <c r="D26" s="9">
        <v>0.29291182026046297</v>
      </c>
      <c r="E26" s="9">
        <f t="shared" si="0"/>
        <v>4.2093230760726172E-2</v>
      </c>
      <c r="F26" s="8">
        <f t="shared" si="1"/>
        <v>4.2093230760726172E-2</v>
      </c>
      <c r="G26" s="7">
        <f t="shared" si="2"/>
        <v>9</v>
      </c>
      <c r="H26" s="9">
        <v>0.29894504914304282</v>
      </c>
      <c r="I26" s="9">
        <f t="shared" si="3"/>
        <v>2.0390885065300637E-2</v>
      </c>
      <c r="J26" s="7">
        <f t="shared" si="4"/>
        <v>1</v>
      </c>
      <c r="K26" s="8">
        <f t="shared" si="5"/>
        <v>8.583182304691447E-4</v>
      </c>
      <c r="L26" s="7">
        <f t="shared" si="6"/>
        <v>1</v>
      </c>
      <c r="M26" s="6">
        <f t="shared" si="7"/>
        <v>1</v>
      </c>
      <c r="N26" s="6">
        <f t="shared" si="8"/>
        <v>8.583182304691447E-4</v>
      </c>
    </row>
    <row r="27" spans="1:14" x14ac:dyDescent="0.25">
      <c r="A27" s="7">
        <v>13</v>
      </c>
      <c r="B27" s="7" t="s">
        <v>93</v>
      </c>
      <c r="C27" s="9">
        <v>9.0875380744272302E-2</v>
      </c>
      <c r="D27" s="9">
        <v>8.5882382905025104E-2</v>
      </c>
      <c r="E27" s="9">
        <f t="shared" si="0"/>
        <v>5.8137625789550035E-2</v>
      </c>
      <c r="F27" s="8">
        <f t="shared" si="1"/>
        <v>5.8137625789550035E-2</v>
      </c>
      <c r="G27" s="7">
        <f t="shared" si="2"/>
        <v>15</v>
      </c>
      <c r="H27" s="9">
        <v>8.8330000779038673E-2</v>
      </c>
      <c r="I27" s="9">
        <f t="shared" si="3"/>
        <v>6.901114099574425E-2</v>
      </c>
      <c r="J27" s="7">
        <f t="shared" si="4"/>
        <v>18</v>
      </c>
      <c r="K27" s="8">
        <f t="shared" si="5"/>
        <v>4.0121438905204544E-3</v>
      </c>
      <c r="L27" s="7">
        <f t="shared" si="6"/>
        <v>17</v>
      </c>
      <c r="M27" s="6">
        <f t="shared" si="7"/>
        <v>1</v>
      </c>
      <c r="N27" s="6">
        <f t="shared" si="8"/>
        <v>4.0121438905204544E-3</v>
      </c>
    </row>
    <row r="28" spans="1:14" x14ac:dyDescent="0.25">
      <c r="A28" s="7">
        <v>15</v>
      </c>
      <c r="B28" s="7" t="s">
        <v>94</v>
      </c>
      <c r="C28" s="9">
        <v>0.113612064599629</v>
      </c>
      <c r="D28" s="9">
        <v>0.107196643717728</v>
      </c>
      <c r="E28" s="9">
        <f t="shared" si="0"/>
        <v>5.9847217780383086E-2</v>
      </c>
      <c r="F28" s="8">
        <f t="shared" si="1"/>
        <v>5.9847217780383086E-2</v>
      </c>
      <c r="G28" s="7">
        <f t="shared" si="2"/>
        <v>16</v>
      </c>
      <c r="H28" s="9">
        <v>0.11033193080878916</v>
      </c>
      <c r="I28" s="9">
        <f t="shared" si="3"/>
        <v>5.524922924153923E-2</v>
      </c>
      <c r="J28" s="7">
        <f t="shared" si="4"/>
        <v>12</v>
      </c>
      <c r="K28" s="8">
        <f t="shared" si="5"/>
        <v>3.3065126546167078E-3</v>
      </c>
      <c r="L28" s="7">
        <f t="shared" si="6"/>
        <v>13</v>
      </c>
      <c r="M28" s="6">
        <f t="shared" si="7"/>
        <v>1</v>
      </c>
      <c r="N28" s="6">
        <f t="shared" si="8"/>
        <v>3.3065126546167078E-3</v>
      </c>
    </row>
    <row r="29" spans="1:14" x14ac:dyDescent="0.25">
      <c r="A29" s="7">
        <v>17</v>
      </c>
      <c r="B29" s="7" t="s">
        <v>95</v>
      </c>
      <c r="C29" s="9">
        <v>0.10451080050825901</v>
      </c>
      <c r="D29" s="9">
        <v>9.9033264824541403E-2</v>
      </c>
      <c r="E29" s="9">
        <f t="shared" si="0"/>
        <v>5.5310058629514311E-2</v>
      </c>
      <c r="F29" s="8">
        <f t="shared" si="1"/>
        <v>5.5310058629514311E-2</v>
      </c>
      <c r="G29" s="7">
        <f t="shared" si="2"/>
        <v>13</v>
      </c>
      <c r="H29" s="9">
        <v>0.10171401920012438</v>
      </c>
      <c r="I29" s="9">
        <f t="shared" si="3"/>
        <v>5.9930324117100496E-2</v>
      </c>
      <c r="J29" s="7">
        <f t="shared" si="4"/>
        <v>15</v>
      </c>
      <c r="K29" s="8">
        <f t="shared" si="5"/>
        <v>3.314749740602624E-3</v>
      </c>
      <c r="L29" s="7">
        <f t="shared" si="6"/>
        <v>14</v>
      </c>
      <c r="M29" s="6">
        <f t="shared" si="7"/>
        <v>1</v>
      </c>
      <c r="N29" s="6">
        <f t="shared" si="8"/>
        <v>3.314749740602624E-3</v>
      </c>
    </row>
    <row r="30" spans="1:14" x14ac:dyDescent="0.25">
      <c r="A30" s="7">
        <v>18</v>
      </c>
      <c r="B30" s="7" t="s">
        <v>96</v>
      </c>
      <c r="C30" s="9">
        <v>5.0168962828177802E-2</v>
      </c>
      <c r="D30" s="9">
        <v>4.5510455104550998E-2</v>
      </c>
      <c r="E30" s="9">
        <f t="shared" si="0"/>
        <v>0.1023612643056377</v>
      </c>
      <c r="F30" s="8">
        <f t="shared" si="1"/>
        <v>0.1023612643056377</v>
      </c>
      <c r="G30" s="7">
        <f t="shared" si="2"/>
        <v>26</v>
      </c>
      <c r="H30" s="9">
        <v>4.7775530839231549E-2</v>
      </c>
      <c r="I30" s="9">
        <f t="shared" si="3"/>
        <v>0.12759155222009219</v>
      </c>
      <c r="J30" s="7">
        <f t="shared" si="4"/>
        <v>26</v>
      </c>
      <c r="K30" s="8">
        <f t="shared" si="5"/>
        <v>1.3060432599967432E-2</v>
      </c>
      <c r="L30" s="7">
        <f t="shared" si="6"/>
        <v>27</v>
      </c>
      <c r="M30" s="6">
        <f t="shared" si="7"/>
        <v>1</v>
      </c>
      <c r="N30" s="6">
        <f t="shared" si="8"/>
        <v>1.3060432599967432E-2</v>
      </c>
    </row>
    <row r="31" spans="1:14" x14ac:dyDescent="0.25">
      <c r="A31" s="7">
        <v>19</v>
      </c>
      <c r="B31" s="7" t="s">
        <v>97</v>
      </c>
      <c r="C31" s="9">
        <v>4.38483363425329E-2</v>
      </c>
      <c r="D31" s="9">
        <v>4.1517948717948699E-2</v>
      </c>
      <c r="E31" s="9">
        <f t="shared" si="0"/>
        <v>5.6129642637588836E-2</v>
      </c>
      <c r="F31" s="8">
        <f t="shared" si="1"/>
        <v>5.6129642637588836E-2</v>
      </c>
      <c r="G31" s="7">
        <f t="shared" si="2"/>
        <v>14</v>
      </c>
      <c r="H31" s="9">
        <v>4.265591871864307E-2</v>
      </c>
      <c r="I31" s="9">
        <f t="shared" si="3"/>
        <v>0.14290523615547507</v>
      </c>
      <c r="J31" s="7">
        <f t="shared" si="4"/>
        <v>27</v>
      </c>
      <c r="K31" s="8">
        <f t="shared" si="5"/>
        <v>8.0212198364470553E-3</v>
      </c>
      <c r="L31" s="7">
        <f t="shared" si="6"/>
        <v>24</v>
      </c>
      <c r="M31" s="6">
        <f t="shared" si="7"/>
        <v>1</v>
      </c>
      <c r="N31" s="6">
        <f t="shared" si="8"/>
        <v>8.0212198364470553E-3</v>
      </c>
    </row>
    <row r="32" spans="1:14" x14ac:dyDescent="0.25">
      <c r="A32" s="7">
        <v>20</v>
      </c>
      <c r="B32" s="7" t="s">
        <v>98</v>
      </c>
      <c r="C32" s="9">
        <v>0.117348366718644</v>
      </c>
      <c r="D32" s="9">
        <v>0.104895373392206</v>
      </c>
      <c r="E32" s="9">
        <f t="shared" si="0"/>
        <v>0.11871823249893008</v>
      </c>
      <c r="F32" s="8">
        <f t="shared" si="1"/>
        <v>0.11871823249893008</v>
      </c>
      <c r="G32" s="7">
        <f t="shared" si="2"/>
        <v>29</v>
      </c>
      <c r="H32" s="9">
        <v>0.11099576935130054</v>
      </c>
      <c r="I32" s="9">
        <f t="shared" si="3"/>
        <v>5.4918797117603953E-2</v>
      </c>
      <c r="J32" s="7">
        <f t="shared" si="4"/>
        <v>11</v>
      </c>
      <c r="K32" s="8">
        <f t="shared" si="5"/>
        <v>6.519862524769277E-3</v>
      </c>
      <c r="L32" s="7">
        <f t="shared" si="6"/>
        <v>22</v>
      </c>
      <c r="M32" s="6">
        <f t="shared" si="7"/>
        <v>1</v>
      </c>
      <c r="N32" s="6">
        <f t="shared" si="8"/>
        <v>6.519862524769277E-3</v>
      </c>
    </row>
    <row r="33" spans="1:14" x14ac:dyDescent="0.25">
      <c r="A33" s="7">
        <v>23</v>
      </c>
      <c r="B33" s="7" t="s">
        <v>99</v>
      </c>
      <c r="C33" s="9">
        <v>8.0995503767969101E-2</v>
      </c>
      <c r="D33" s="9">
        <v>7.4336336517311002E-2</v>
      </c>
      <c r="E33" s="9">
        <f t="shared" si="0"/>
        <v>8.9581590412480872E-2</v>
      </c>
      <c r="F33" s="8">
        <f t="shared" si="1"/>
        <v>8.9581590412480872E-2</v>
      </c>
      <c r="G33" s="7">
        <f t="shared" si="2"/>
        <v>22</v>
      </c>
      <c r="H33" s="9">
        <v>7.7583411817381778E-2</v>
      </c>
      <c r="I33" s="9">
        <f t="shared" si="3"/>
        <v>7.8570328310190979E-2</v>
      </c>
      <c r="J33" s="7">
        <f t="shared" si="4"/>
        <v>19</v>
      </c>
      <c r="K33" s="8">
        <f t="shared" si="5"/>
        <v>7.0384549692576789E-3</v>
      </c>
      <c r="L33" s="7">
        <f t="shared" si="6"/>
        <v>23</v>
      </c>
      <c r="M33" s="6">
        <f t="shared" si="7"/>
        <v>1</v>
      </c>
      <c r="N33" s="6">
        <f t="shared" si="8"/>
        <v>7.0384549692576789E-3</v>
      </c>
    </row>
    <row r="34" spans="1:14" x14ac:dyDescent="0.25">
      <c r="A34" s="7">
        <v>25</v>
      </c>
      <c r="B34" s="7" t="s">
        <v>100</v>
      </c>
      <c r="C34" s="9">
        <v>0.12973440864755301</v>
      </c>
      <c r="D34" s="9">
        <v>0.118789493872772</v>
      </c>
      <c r="E34" s="9">
        <f t="shared" si="0"/>
        <v>9.2137060424749492E-2</v>
      </c>
      <c r="F34" s="8">
        <f t="shared" si="1"/>
        <v>9.2137060424749492E-2</v>
      </c>
      <c r="G34" s="7">
        <f t="shared" si="2"/>
        <v>23</v>
      </c>
      <c r="H34" s="9">
        <v>0.12413956800379777</v>
      </c>
      <c r="I34" s="9">
        <f t="shared" si="3"/>
        <v>4.9104038590902385E-2</v>
      </c>
      <c r="J34" s="7">
        <f t="shared" si="4"/>
        <v>6</v>
      </c>
      <c r="K34" s="8">
        <f t="shared" si="5"/>
        <v>4.5243017707492037E-3</v>
      </c>
      <c r="L34" s="7">
        <f t="shared" si="6"/>
        <v>18</v>
      </c>
      <c r="M34" s="6">
        <f t="shared" si="7"/>
        <v>1</v>
      </c>
      <c r="N34" s="6">
        <f t="shared" si="8"/>
        <v>4.5243017707492037E-3</v>
      </c>
    </row>
    <row r="35" spans="1:14" x14ac:dyDescent="0.25">
      <c r="A35" s="7">
        <v>27</v>
      </c>
      <c r="B35" s="7" t="s">
        <v>101</v>
      </c>
      <c r="C35" s="9">
        <v>6.4974443385601701E-3</v>
      </c>
      <c r="D35" s="9">
        <v>5.7119205298013197E-3</v>
      </c>
      <c r="E35" s="9">
        <f t="shared" si="0"/>
        <v>0.1375235885479264</v>
      </c>
      <c r="F35" s="8">
        <f t="shared" si="1"/>
        <v>0.1375235885479264</v>
      </c>
      <c r="G35" s="7">
        <f t="shared" si="2"/>
        <v>31</v>
      </c>
      <c r="H35" s="9">
        <v>6.0957541379164371E-3</v>
      </c>
      <c r="I35" s="9">
        <f t="shared" si="3"/>
        <v>1</v>
      </c>
      <c r="J35" s="7">
        <f t="shared" si="4"/>
        <v>33</v>
      </c>
      <c r="K35" s="8">
        <f t="shared" si="5"/>
        <v>0.1375235885479264</v>
      </c>
      <c r="L35" s="7">
        <f t="shared" si="6"/>
        <v>33</v>
      </c>
      <c r="M35" s="6">
        <f t="shared" si="7"/>
        <v>1</v>
      </c>
      <c r="N35" s="6">
        <f t="shared" si="8"/>
        <v>0.1375235885479264</v>
      </c>
    </row>
    <row r="36" spans="1:14" x14ac:dyDescent="0.25">
      <c r="A36" s="7">
        <v>41</v>
      </c>
      <c r="B36" s="7" t="s">
        <v>102</v>
      </c>
      <c r="C36" s="9">
        <v>6.9381967533737501E-2</v>
      </c>
      <c r="D36" s="9">
        <v>6.4797130479340395E-2</v>
      </c>
      <c r="E36" s="9">
        <f t="shared" si="0"/>
        <v>7.0756791550497952E-2</v>
      </c>
      <c r="F36" s="8">
        <f t="shared" si="1"/>
        <v>7.0756791550497952E-2</v>
      </c>
      <c r="G36" s="7">
        <f t="shared" si="2"/>
        <v>19</v>
      </c>
      <c r="H36" s="9">
        <v>6.7034041842601214E-2</v>
      </c>
      <c r="I36" s="9">
        <f t="shared" si="3"/>
        <v>9.0935202031074414E-2</v>
      </c>
      <c r="J36" s="7">
        <f t="shared" si="4"/>
        <v>22</v>
      </c>
      <c r="K36" s="8">
        <f t="shared" si="5"/>
        <v>6.4342831347151503E-3</v>
      </c>
      <c r="L36" s="7">
        <f t="shared" si="6"/>
        <v>21</v>
      </c>
      <c r="M36" s="6">
        <f t="shared" si="7"/>
        <v>1</v>
      </c>
      <c r="N36" s="6">
        <f t="shared" si="8"/>
        <v>6.4342831347151503E-3</v>
      </c>
    </row>
    <row r="37" spans="1:14" x14ac:dyDescent="0.25">
      <c r="A37" s="7">
        <v>44</v>
      </c>
      <c r="B37" s="7" t="s">
        <v>103</v>
      </c>
      <c r="C37" s="9">
        <v>5.2284890901605603E-2</v>
      </c>
      <c r="D37" s="9">
        <v>5.1426083170041402E-2</v>
      </c>
      <c r="E37" s="9">
        <f t="shared" si="0"/>
        <v>1.6699847210306408E-2</v>
      </c>
      <c r="F37" s="8">
        <f t="shared" si="1"/>
        <v>1.6699847210306408E-2</v>
      </c>
      <c r="G37" s="7">
        <f t="shared" si="2"/>
        <v>1</v>
      </c>
      <c r="H37" s="9">
        <v>5.1844911435327712E-2</v>
      </c>
      <c r="I37" s="9">
        <f t="shared" si="3"/>
        <v>0.11757671040716101</v>
      </c>
      <c r="J37" s="7">
        <f t="shared" si="4"/>
        <v>25</v>
      </c>
      <c r="K37" s="8">
        <f t="shared" si="5"/>
        <v>1.9635130992900324E-3</v>
      </c>
      <c r="L37" s="7">
        <f t="shared" si="6"/>
        <v>7</v>
      </c>
      <c r="M37" s="6">
        <f t="shared" si="7"/>
        <v>1</v>
      </c>
      <c r="N37" s="6">
        <f t="shared" si="8"/>
        <v>1.9635130992900324E-3</v>
      </c>
    </row>
    <row r="38" spans="1:14" x14ac:dyDescent="0.25">
      <c r="A38" s="7">
        <v>47</v>
      </c>
      <c r="B38" s="7" t="s">
        <v>104</v>
      </c>
      <c r="C38" s="9">
        <v>0.101977603049797</v>
      </c>
      <c r="D38" s="9">
        <v>9.27066697087231E-2</v>
      </c>
      <c r="E38" s="9">
        <f t="shared" si="0"/>
        <v>0.10000287325822864</v>
      </c>
      <c r="F38" s="8">
        <f t="shared" si="1"/>
        <v>0.10000287325822864</v>
      </c>
      <c r="G38" s="7">
        <f t="shared" si="2"/>
        <v>25</v>
      </c>
      <c r="H38" s="9">
        <v>9.7241647241647244E-2</v>
      </c>
      <c r="I38" s="9">
        <f t="shared" si="3"/>
        <v>6.2686660611254136E-2</v>
      </c>
      <c r="J38" s="7">
        <f t="shared" si="4"/>
        <v>17</v>
      </c>
      <c r="K38" s="8">
        <f t="shared" si="5"/>
        <v>6.2688461760888404E-3</v>
      </c>
      <c r="L38" s="7">
        <f t="shared" si="6"/>
        <v>20</v>
      </c>
      <c r="M38" s="6">
        <f t="shared" si="7"/>
        <v>1</v>
      </c>
      <c r="N38" s="6">
        <f t="shared" si="8"/>
        <v>6.2688461760888404E-3</v>
      </c>
    </row>
    <row r="39" spans="1:14" x14ac:dyDescent="0.25">
      <c r="A39" s="7">
        <v>50</v>
      </c>
      <c r="B39" s="7" t="s">
        <v>105</v>
      </c>
      <c r="C39" s="9">
        <v>0.123026201631095</v>
      </c>
      <c r="D39" s="9">
        <v>0.119910639486177</v>
      </c>
      <c r="E39" s="9">
        <f t="shared" si="0"/>
        <v>2.5982366187590474E-2</v>
      </c>
      <c r="F39" s="8">
        <f t="shared" si="1"/>
        <v>2.5982366187590474E-2</v>
      </c>
      <c r="G39" s="7">
        <f t="shared" si="2"/>
        <v>3</v>
      </c>
      <c r="H39" s="9">
        <v>0.12144115474228562</v>
      </c>
      <c r="I39" s="9">
        <f t="shared" si="3"/>
        <v>5.0195126609693747E-2</v>
      </c>
      <c r="J39" s="7">
        <f t="shared" si="4"/>
        <v>7</v>
      </c>
      <c r="K39" s="8">
        <f t="shared" si="5"/>
        <v>1.3041881604055297E-3</v>
      </c>
      <c r="L39" s="7">
        <f t="shared" si="6"/>
        <v>4</v>
      </c>
      <c r="M39" s="6">
        <f t="shared" si="7"/>
        <v>1</v>
      </c>
      <c r="N39" s="6">
        <f t="shared" si="8"/>
        <v>1.3041881604055297E-3</v>
      </c>
    </row>
    <row r="40" spans="1:14" x14ac:dyDescent="0.25">
      <c r="A40" s="7">
        <v>52</v>
      </c>
      <c r="B40" s="7" t="s">
        <v>106</v>
      </c>
      <c r="C40" s="9">
        <v>6.4267762396776604E-2</v>
      </c>
      <c r="D40" s="9">
        <v>6.2589014203780005E-2</v>
      </c>
      <c r="E40" s="9">
        <f t="shared" si="0"/>
        <v>2.6821770790810957E-2</v>
      </c>
      <c r="F40" s="8">
        <f t="shared" si="1"/>
        <v>2.6821770790810957E-2</v>
      </c>
      <c r="G40" s="7">
        <f t="shared" si="2"/>
        <v>5</v>
      </c>
      <c r="H40" s="9">
        <v>6.3413391842651726E-2</v>
      </c>
      <c r="I40" s="9">
        <f t="shared" si="3"/>
        <v>9.6127236862552506E-2</v>
      </c>
      <c r="J40" s="7">
        <f t="shared" si="4"/>
        <v>23</v>
      </c>
      <c r="K40" s="8">
        <f t="shared" si="5"/>
        <v>2.578302713881377E-3</v>
      </c>
      <c r="L40" s="7">
        <f t="shared" si="6"/>
        <v>8</v>
      </c>
      <c r="M40" s="6">
        <f t="shared" si="7"/>
        <v>1</v>
      </c>
      <c r="N40" s="6">
        <f t="shared" si="8"/>
        <v>2.578302713881377E-3</v>
      </c>
    </row>
    <row r="41" spans="1:14" x14ac:dyDescent="0.25">
      <c r="A41" s="7">
        <v>54</v>
      </c>
      <c r="B41" s="7" t="s">
        <v>107</v>
      </c>
      <c r="C41" s="9">
        <v>0.100612946628794</v>
      </c>
      <c r="D41" s="9">
        <v>9.5894354287359193E-2</v>
      </c>
      <c r="E41" s="9">
        <f t="shared" si="0"/>
        <v>4.9206153756403262E-2</v>
      </c>
      <c r="F41" s="8">
        <f t="shared" si="1"/>
        <v>4.9206153756403262E-2</v>
      </c>
      <c r="G41" s="7">
        <f t="shared" si="2"/>
        <v>11</v>
      </c>
      <c r="H41" s="9">
        <v>9.8208884081617681E-2</v>
      </c>
      <c r="I41" s="9">
        <f t="shared" si="3"/>
        <v>6.2069274026680589E-2</v>
      </c>
      <c r="J41" s="7">
        <f t="shared" si="4"/>
        <v>16</v>
      </c>
      <c r="K41" s="8">
        <f t="shared" si="5"/>
        <v>3.0541902413051725E-3</v>
      </c>
      <c r="L41" s="7">
        <f t="shared" si="6"/>
        <v>12</v>
      </c>
      <c r="M41" s="6">
        <f t="shared" si="7"/>
        <v>1</v>
      </c>
      <c r="N41" s="6">
        <f t="shared" si="8"/>
        <v>3.0541902413051725E-3</v>
      </c>
    </row>
    <row r="42" spans="1:14" x14ac:dyDescent="0.25">
      <c r="A42" s="7">
        <v>63</v>
      </c>
      <c r="B42" s="7" t="s">
        <v>229</v>
      </c>
      <c r="C42" s="9">
        <v>0.121207477781183</v>
      </c>
      <c r="D42" s="9">
        <v>0.11509846827133501</v>
      </c>
      <c r="E42" s="9">
        <f t="shared" si="0"/>
        <v>5.3076375399249601E-2</v>
      </c>
      <c r="F42" s="8">
        <f t="shared" si="1"/>
        <v>5.3076375399249601E-2</v>
      </c>
      <c r="G42" s="7">
        <f t="shared" si="2"/>
        <v>12</v>
      </c>
      <c r="H42" s="9">
        <v>0.11807787160899784</v>
      </c>
      <c r="I42" s="9">
        <f t="shared" si="3"/>
        <v>5.1624864632569517E-2</v>
      </c>
      <c r="J42" s="7">
        <f t="shared" si="4"/>
        <v>8</v>
      </c>
      <c r="K42" s="8">
        <f>I42*F42</f>
        <v>2.7400606951737036E-3</v>
      </c>
      <c r="L42" s="7">
        <f t="shared" si="6"/>
        <v>9</v>
      </c>
      <c r="M42" s="6">
        <f t="shared" si="7"/>
        <v>1</v>
      </c>
      <c r="N42" s="6">
        <f t="shared" si="8"/>
        <v>2.7400606951737036E-3</v>
      </c>
    </row>
    <row r="43" spans="1:14" x14ac:dyDescent="0.25">
      <c r="A43" s="7">
        <v>66</v>
      </c>
      <c r="B43" s="7" t="s">
        <v>108</v>
      </c>
      <c r="C43" s="9">
        <v>0.19008197386575801</v>
      </c>
      <c r="D43" s="9">
        <v>0.18212074303405601</v>
      </c>
      <c r="E43" s="9">
        <f t="shared" si="0"/>
        <v>4.3714025646234451E-2</v>
      </c>
      <c r="F43" s="8">
        <f t="shared" si="1"/>
        <v>4.3714025646234451E-2</v>
      </c>
      <c r="G43" s="7">
        <f t="shared" si="2"/>
        <v>10</v>
      </c>
      <c r="H43" s="9">
        <v>0.1860068935462145</v>
      </c>
      <c r="I43" s="9">
        <f t="shared" si="3"/>
        <v>3.2771657123567367E-2</v>
      </c>
      <c r="J43" s="7">
        <f t="shared" si="4"/>
        <v>3</v>
      </c>
      <c r="K43" s="8">
        <f t="shared" si="5"/>
        <v>1.4325810599692258E-3</v>
      </c>
      <c r="L43" s="7">
        <f t="shared" si="6"/>
        <v>5</v>
      </c>
      <c r="M43" s="6">
        <f t="shared" si="7"/>
        <v>1</v>
      </c>
      <c r="N43" s="6">
        <f t="shared" si="8"/>
        <v>1.4325810599692258E-3</v>
      </c>
    </row>
    <row r="44" spans="1:14" x14ac:dyDescent="0.25">
      <c r="A44" s="7">
        <v>68</v>
      </c>
      <c r="B44" s="7" t="s">
        <v>109</v>
      </c>
      <c r="C44" s="9">
        <v>0.14929505744565699</v>
      </c>
      <c r="D44" s="9">
        <v>0.14328908777552701</v>
      </c>
      <c r="E44" s="9">
        <f t="shared" si="0"/>
        <v>4.1915052732688036E-2</v>
      </c>
      <c r="F44" s="8">
        <f t="shared" si="1"/>
        <v>4.1915052732688036E-2</v>
      </c>
      <c r="G44" s="7">
        <f t="shared" si="2"/>
        <v>8</v>
      </c>
      <c r="H44" s="9">
        <v>0.1462151517970664</v>
      </c>
      <c r="I44" s="9">
        <f t="shared" si="3"/>
        <v>4.1690304069011946E-2</v>
      </c>
      <c r="J44" s="7">
        <f t="shared" si="4"/>
        <v>5</v>
      </c>
      <c r="K44" s="8">
        <f t="shared" si="5"/>
        <v>1.7474512934944344E-3</v>
      </c>
      <c r="L44" s="7">
        <f t="shared" si="6"/>
        <v>6</v>
      </c>
      <c r="M44" s="6">
        <f t="shared" si="7"/>
        <v>1</v>
      </c>
      <c r="N44" s="6">
        <f t="shared" si="8"/>
        <v>1.7474512934944344E-3</v>
      </c>
    </row>
    <row r="45" spans="1:14" x14ac:dyDescent="0.25">
      <c r="A45" s="7">
        <v>70</v>
      </c>
      <c r="B45" s="7" t="s">
        <v>110</v>
      </c>
      <c r="C45" s="9">
        <v>0.11098369011213</v>
      </c>
      <c r="D45" s="9">
        <v>0.104601489076041</v>
      </c>
      <c r="E45" s="9">
        <f t="shared" si="0"/>
        <v>6.1014437676402467E-2</v>
      </c>
      <c r="F45" s="8">
        <f t="shared" si="1"/>
        <v>6.1014437676402467E-2</v>
      </c>
      <c r="G45" s="7">
        <f t="shared" si="2"/>
        <v>17</v>
      </c>
      <c r="H45" s="9">
        <v>0.10772395735926688</v>
      </c>
      <c r="I45" s="9">
        <f t="shared" si="3"/>
        <v>5.6586800999026368E-2</v>
      </c>
      <c r="J45" s="7">
        <f t="shared" si="4"/>
        <v>14</v>
      </c>
      <c r="K45" s="8">
        <f t="shared" si="5"/>
        <v>3.452611842862083E-3</v>
      </c>
      <c r="L45" s="7">
        <f t="shared" si="6"/>
        <v>16</v>
      </c>
      <c r="M45" s="6">
        <f t="shared" si="7"/>
        <v>1</v>
      </c>
      <c r="N45" s="6">
        <f t="shared" si="8"/>
        <v>3.452611842862083E-3</v>
      </c>
    </row>
    <row r="46" spans="1:14" x14ac:dyDescent="0.25">
      <c r="A46" s="7">
        <v>73</v>
      </c>
      <c r="B46" s="7" t="s">
        <v>111</v>
      </c>
      <c r="C46" s="9">
        <v>0.116457743631217</v>
      </c>
      <c r="D46" s="9">
        <v>0.114038924119834</v>
      </c>
      <c r="E46" s="9">
        <f t="shared" si="0"/>
        <v>2.1210472915732335E-2</v>
      </c>
      <c r="F46" s="8">
        <f t="shared" si="1"/>
        <v>2.1210472915732335E-2</v>
      </c>
      <c r="G46" s="7">
        <f t="shared" si="2"/>
        <v>2</v>
      </c>
      <c r="H46" s="9">
        <v>0.11521500997106986</v>
      </c>
      <c r="I46" s="9">
        <f t="shared" si="3"/>
        <v>5.2907638852325425E-2</v>
      </c>
      <c r="J46" s="7">
        <f t="shared" si="4"/>
        <v>9</v>
      </c>
      <c r="K46" s="8">
        <f t="shared" si="5"/>
        <v>1.1221960409125962E-3</v>
      </c>
      <c r="L46" s="7">
        <f t="shared" si="6"/>
        <v>3</v>
      </c>
      <c r="M46" s="6">
        <f t="shared" si="7"/>
        <v>1</v>
      </c>
      <c r="N46" s="6">
        <f t="shared" si="8"/>
        <v>1.1221960409125962E-3</v>
      </c>
    </row>
    <row r="47" spans="1:14" x14ac:dyDescent="0.25">
      <c r="A47" s="7">
        <v>76</v>
      </c>
      <c r="B47" s="7" t="s">
        <v>112</v>
      </c>
      <c r="C47" s="9">
        <v>0.113851707023613</v>
      </c>
      <c r="D47" s="9">
        <v>0.10499345050452701</v>
      </c>
      <c r="E47" s="9">
        <f t="shared" si="0"/>
        <v>8.436961045207339E-2</v>
      </c>
      <c r="F47" s="8">
        <f t="shared" si="1"/>
        <v>8.436961045207339E-2</v>
      </c>
      <c r="G47" s="7">
        <f t="shared" si="2"/>
        <v>21</v>
      </c>
      <c r="H47" s="9">
        <v>0.10932546833283074</v>
      </c>
      <c r="I47" s="9">
        <f t="shared" si="3"/>
        <v>5.575785981870672E-2</v>
      </c>
      <c r="J47" s="7">
        <f t="shared" si="4"/>
        <v>13</v>
      </c>
      <c r="K47" s="8">
        <f t="shared" si="5"/>
        <v>4.7042689125456017E-3</v>
      </c>
      <c r="L47" s="7">
        <f t="shared" si="6"/>
        <v>19</v>
      </c>
      <c r="M47" s="6">
        <f t="shared" si="7"/>
        <v>1</v>
      </c>
      <c r="N47" s="6">
        <f t="shared" si="8"/>
        <v>4.7042689125456017E-3</v>
      </c>
    </row>
    <row r="48" spans="1:14" x14ac:dyDescent="0.25">
      <c r="A48" s="7">
        <v>81</v>
      </c>
      <c r="B48" s="7" t="s">
        <v>113</v>
      </c>
      <c r="C48" s="9">
        <v>4.5966732248256099E-2</v>
      </c>
      <c r="D48" s="9">
        <v>3.8981288981288997E-2</v>
      </c>
      <c r="E48" s="9">
        <f t="shared" si="0"/>
        <v>0.17919990460859597</v>
      </c>
      <c r="F48" s="8">
        <f t="shared" si="1"/>
        <v>0.17919990460859597</v>
      </c>
      <c r="G48" s="7">
        <f t="shared" si="2"/>
        <v>33</v>
      </c>
      <c r="H48" s="9">
        <v>4.2418375429024026E-2</v>
      </c>
      <c r="I48" s="9">
        <f t="shared" si="3"/>
        <v>0.14370550678245742</v>
      </c>
      <c r="J48" s="7">
        <f t="shared" si="4"/>
        <v>28</v>
      </c>
      <c r="K48" s="8">
        <f t="shared" si="5"/>
        <v>2.575201310714631E-2</v>
      </c>
      <c r="L48" s="7">
        <f t="shared" si="6"/>
        <v>31</v>
      </c>
      <c r="M48" s="6">
        <f t="shared" si="7"/>
        <v>1</v>
      </c>
      <c r="N48" s="6">
        <f t="shared" si="8"/>
        <v>2.575201310714631E-2</v>
      </c>
    </row>
    <row r="49" spans="1:25" x14ac:dyDescent="0.25">
      <c r="A49" s="7">
        <v>85</v>
      </c>
      <c r="B49" s="7" t="s">
        <v>114</v>
      </c>
      <c r="C49" s="9">
        <v>7.0649416539827495E-2</v>
      </c>
      <c r="D49" s="9">
        <v>6.4010688691849907E-2</v>
      </c>
      <c r="E49" s="9">
        <f t="shared" si="0"/>
        <v>0.10371280146565361</v>
      </c>
      <c r="F49" s="8">
        <f t="shared" si="1"/>
        <v>0.10371280146565361</v>
      </c>
      <c r="G49" s="7">
        <f t="shared" si="2"/>
        <v>27</v>
      </c>
      <c r="H49" s="9">
        <v>6.72581745982503E-2</v>
      </c>
      <c r="I49" s="9">
        <f t="shared" si="3"/>
        <v>9.0632167380811077E-2</v>
      </c>
      <c r="J49" s="7">
        <f t="shared" si="4"/>
        <v>21</v>
      </c>
      <c r="K49" s="8">
        <f t="shared" si="5"/>
        <v>9.3997159819679457E-3</v>
      </c>
      <c r="L49" s="7">
        <f t="shared" si="6"/>
        <v>25</v>
      </c>
      <c r="M49" s="6">
        <f t="shared" si="7"/>
        <v>1</v>
      </c>
      <c r="N49" s="6">
        <f t="shared" si="8"/>
        <v>9.3997159819679457E-3</v>
      </c>
    </row>
    <row r="50" spans="1:25" x14ac:dyDescent="0.25">
      <c r="A50" s="7">
        <v>86</v>
      </c>
      <c r="B50" s="7" t="s">
        <v>115</v>
      </c>
      <c r="C50" s="9">
        <v>5.3244334057746E-2</v>
      </c>
      <c r="D50" s="9">
        <v>5.1891730222820398E-2</v>
      </c>
      <c r="E50" s="9">
        <f t="shared" si="0"/>
        <v>2.6065884277082129E-2</v>
      </c>
      <c r="F50" s="8">
        <f t="shared" si="1"/>
        <v>2.6065884277082129E-2</v>
      </c>
      <c r="G50" s="7">
        <f t="shared" si="2"/>
        <v>4</v>
      </c>
      <c r="H50" s="9">
        <v>5.2555411684058188E-2</v>
      </c>
      <c r="I50" s="9">
        <f t="shared" si="3"/>
        <v>0.11598718271986218</v>
      </c>
      <c r="J50" s="7">
        <f t="shared" si="4"/>
        <v>24</v>
      </c>
      <c r="K50" s="8">
        <f t="shared" si="5"/>
        <v>3.0233084824007076E-3</v>
      </c>
      <c r="L50" s="7">
        <f t="shared" si="6"/>
        <v>11</v>
      </c>
      <c r="M50" s="6">
        <f t="shared" si="7"/>
        <v>1</v>
      </c>
      <c r="N50" s="6">
        <f t="shared" si="8"/>
        <v>3.0233084824007076E-3</v>
      </c>
    </row>
    <row r="51" spans="1:25" x14ac:dyDescent="0.25">
      <c r="A51" s="7">
        <v>88</v>
      </c>
      <c r="B51" s="7" t="s">
        <v>116</v>
      </c>
      <c r="C51" s="9">
        <v>0.19822812846068699</v>
      </c>
      <c r="D51" s="9">
        <v>0.19218585005279801</v>
      </c>
      <c r="E51" s="9">
        <f t="shared" si="0"/>
        <v>3.1439767320169655E-2</v>
      </c>
      <c r="F51" s="8">
        <f t="shared" si="1"/>
        <v>3.1439767320169655E-2</v>
      </c>
      <c r="G51" s="7">
        <f t="shared" si="2"/>
        <v>6</v>
      </c>
      <c r="H51" s="9">
        <v>0.19513513513513514</v>
      </c>
      <c r="I51" s="9">
        <f t="shared" si="3"/>
        <v>3.1238629238629939E-2</v>
      </c>
      <c r="J51" s="7">
        <f t="shared" si="4"/>
        <v>2</v>
      </c>
      <c r="K51" s="8">
        <f t="shared" si="5"/>
        <v>9.8213523466357381E-4</v>
      </c>
      <c r="L51" s="7">
        <f t="shared" si="6"/>
        <v>2</v>
      </c>
      <c r="M51" s="6">
        <f t="shared" si="7"/>
        <v>1</v>
      </c>
      <c r="N51" s="6">
        <f t="shared" si="8"/>
        <v>9.8213523466357381E-4</v>
      </c>
    </row>
    <row r="52" spans="1:25" x14ac:dyDescent="0.25">
      <c r="A52" s="7">
        <v>91</v>
      </c>
      <c r="B52" s="7" t="s">
        <v>117</v>
      </c>
      <c r="C52" s="9">
        <v>2.7085590465872202E-2</v>
      </c>
      <c r="D52" s="9">
        <v>3.0428055698813801E-2</v>
      </c>
      <c r="E52" s="9">
        <f t="shared" ref="E52:E56" si="9">(C52-D52)/D52</f>
        <v>-0.10984813706226722</v>
      </c>
      <c r="F52" s="8">
        <f t="shared" ref="F52:F56" si="10">ABS(E52)</f>
        <v>0.10984813706226722</v>
      </c>
      <c r="G52" s="7">
        <f t="shared" ref="G52:G56" si="11">RANK(F52,$F$24:$F$56,1)</f>
        <v>28</v>
      </c>
      <c r="H52" s="9">
        <v>2.879788639365918E-2</v>
      </c>
      <c r="I52" s="9">
        <f t="shared" ref="I52:I56" si="12">MIN($H$24:$H$56)/H52</f>
        <v>0.21167366433040105</v>
      </c>
      <c r="J52" s="7">
        <f t="shared" ref="J52:J56" si="13">RANK(I52,$I$24:$I$56,1)</f>
        <v>30</v>
      </c>
      <c r="K52" s="8">
        <f t="shared" ref="K52:K56" si="14">I52*F52</f>
        <v>2.325195769183824E-2</v>
      </c>
      <c r="L52" s="7">
        <f t="shared" ref="L52:L56" si="15">RANK(K52,$K$24:$K$56,1)</f>
        <v>30</v>
      </c>
      <c r="M52" s="6">
        <f t="shared" si="7"/>
        <v>-1</v>
      </c>
      <c r="N52" s="6">
        <f t="shared" si="8"/>
        <v>-2.325195769183824E-2</v>
      </c>
    </row>
    <row r="53" spans="1:25" x14ac:dyDescent="0.25">
      <c r="A53" s="7">
        <v>94</v>
      </c>
      <c r="B53" s="7" t="s">
        <v>118</v>
      </c>
      <c r="C53" s="9">
        <v>3.3057851239669402E-2</v>
      </c>
      <c r="D53" s="9">
        <v>3.0259365994236301E-2</v>
      </c>
      <c r="E53" s="9">
        <f t="shared" si="9"/>
        <v>9.2483274301455837E-2</v>
      </c>
      <c r="F53" s="8">
        <f t="shared" si="10"/>
        <v>9.2483274301455837E-2</v>
      </c>
      <c r="G53" s="7">
        <f t="shared" si="11"/>
        <v>24</v>
      </c>
      <c r="H53" s="9">
        <v>3.1629275468922399E-2</v>
      </c>
      <c r="I53" s="9">
        <f t="shared" si="12"/>
        <v>0.1927250639650557</v>
      </c>
      <c r="J53" s="7">
        <f t="shared" si="13"/>
        <v>29</v>
      </c>
      <c r="K53" s="8">
        <f t="shared" si="14"/>
        <v>1.782384495544587E-2</v>
      </c>
      <c r="L53" s="7">
        <f t="shared" si="15"/>
        <v>28</v>
      </c>
      <c r="M53" s="6">
        <f t="shared" si="7"/>
        <v>1</v>
      </c>
      <c r="N53" s="6">
        <f t="shared" si="8"/>
        <v>1.782384495544587E-2</v>
      </c>
    </row>
    <row r="54" spans="1:25" x14ac:dyDescent="0.25">
      <c r="A54" s="7">
        <v>95</v>
      </c>
      <c r="B54" s="7" t="s">
        <v>119</v>
      </c>
      <c r="C54" s="9">
        <v>6.6702241195304199E-2</v>
      </c>
      <c r="D54" s="9">
        <v>7.6485788113695094E-2</v>
      </c>
      <c r="E54" s="9">
        <f t="shared" si="9"/>
        <v>-0.12791326545328635</v>
      </c>
      <c r="F54" s="8">
        <f t="shared" si="10"/>
        <v>0.12791326545328635</v>
      </c>
      <c r="G54" s="7">
        <f t="shared" si="11"/>
        <v>30</v>
      </c>
      <c r="H54" s="9">
        <v>7.1672354948805458E-2</v>
      </c>
      <c r="I54" s="9">
        <f t="shared" si="12"/>
        <v>8.5050283924262671E-2</v>
      </c>
      <c r="J54" s="7">
        <f t="shared" si="13"/>
        <v>20</v>
      </c>
      <c r="K54" s="8">
        <f t="shared" si="14"/>
        <v>1.0879059544481583E-2</v>
      </c>
      <c r="L54" s="7">
        <f t="shared" si="15"/>
        <v>26</v>
      </c>
      <c r="M54" s="6">
        <f t="shared" si="7"/>
        <v>-1</v>
      </c>
      <c r="N54" s="6">
        <f t="shared" si="8"/>
        <v>-1.0879059544481583E-2</v>
      </c>
    </row>
    <row r="55" spans="1:25" x14ac:dyDescent="0.25">
      <c r="A55" s="7">
        <v>97</v>
      </c>
      <c r="B55" s="7" t="s">
        <v>120</v>
      </c>
      <c r="C55" s="9">
        <v>1.7286084701814999E-2</v>
      </c>
      <c r="D55" s="9">
        <v>1.46818923327896E-2</v>
      </c>
      <c r="E55" s="9">
        <f t="shared" si="9"/>
        <v>0.17737443580139611</v>
      </c>
      <c r="F55" s="8">
        <f t="shared" si="10"/>
        <v>0.17737443580139611</v>
      </c>
      <c r="G55" s="7">
        <f t="shared" si="11"/>
        <v>32</v>
      </c>
      <c r="H55" s="9">
        <v>1.5946286193873269E-2</v>
      </c>
      <c r="I55" s="9">
        <f t="shared" si="12"/>
        <v>0.38226795028039129</v>
      </c>
      <c r="J55" s="7">
        <f t="shared" si="13"/>
        <v>31</v>
      </c>
      <c r="K55" s="8">
        <f t="shared" si="14"/>
        <v>6.7804562005940552E-2</v>
      </c>
      <c r="L55" s="7">
        <f t="shared" si="15"/>
        <v>32</v>
      </c>
      <c r="M55" s="6">
        <f t="shared" si="7"/>
        <v>1</v>
      </c>
      <c r="N55" s="6">
        <f t="shared" si="8"/>
        <v>6.7804562005940552E-2</v>
      </c>
    </row>
    <row r="56" spans="1:25" x14ac:dyDescent="0.25">
      <c r="A56" s="7">
        <v>99</v>
      </c>
      <c r="B56" s="7" t="s">
        <v>121</v>
      </c>
      <c r="C56" s="9">
        <v>1.0498687664042E-2</v>
      </c>
      <c r="D56" s="9">
        <v>1.0141253169141599E-2</v>
      </c>
      <c r="E56" s="9">
        <f t="shared" si="9"/>
        <v>3.5245594300714535E-2</v>
      </c>
      <c r="F56" s="8">
        <f t="shared" si="10"/>
        <v>3.5245594300714535E-2</v>
      </c>
      <c r="G56" s="7">
        <f t="shared" si="11"/>
        <v>7</v>
      </c>
      <c r="H56" s="9">
        <v>1.0316875460574797E-2</v>
      </c>
      <c r="I56" s="9">
        <f t="shared" si="12"/>
        <v>0.59085274036804325</v>
      </c>
      <c r="J56" s="7">
        <f t="shared" si="13"/>
        <v>32</v>
      </c>
      <c r="K56" s="8">
        <f t="shared" si="14"/>
        <v>2.0824955978477468E-2</v>
      </c>
      <c r="L56" s="7">
        <f t="shared" si="15"/>
        <v>29</v>
      </c>
      <c r="M56" s="6">
        <f t="shared" si="7"/>
        <v>1</v>
      </c>
      <c r="N56" s="6">
        <f t="shared" si="8"/>
        <v>2.0824955978477468E-2</v>
      </c>
    </row>
    <row r="57" spans="1:25" customFormat="1" ht="13.35" customHeight="1" x14ac:dyDescent="0.25">
      <c r="A57" s="33" t="s">
        <v>122</v>
      </c>
      <c r="B57" s="33"/>
      <c r="C57" s="33"/>
      <c r="D57" s="33"/>
      <c r="E57" s="33"/>
      <c r="F57" s="33"/>
      <c r="G57" s="33"/>
      <c r="H57" s="33"/>
      <c r="I57" s="33"/>
      <c r="J57" s="33"/>
      <c r="K57" s="33"/>
      <c r="L57" s="33"/>
      <c r="M57" s="6"/>
      <c r="N57" s="6"/>
      <c r="O57" s="6"/>
      <c r="P57" s="6"/>
      <c r="Q57" s="6"/>
      <c r="R57" s="6"/>
      <c r="S57" s="6"/>
      <c r="T57" s="6"/>
      <c r="U57" s="6"/>
      <c r="V57" s="6"/>
      <c r="W57" s="6"/>
      <c r="X57" s="6"/>
      <c r="Y57" s="6"/>
    </row>
    <row r="58" spans="1:25" customFormat="1" ht="13.35" customHeight="1" x14ac:dyDescent="0.25">
      <c r="A58" s="34" t="s">
        <v>123</v>
      </c>
      <c r="B58" s="34"/>
      <c r="C58" s="29">
        <f>AVERAGE(C24:C56)</f>
        <v>9.5635365197849001E-2</v>
      </c>
      <c r="D58" s="29">
        <f>AVERAGE(D24:D56)</f>
        <v>9.0765954449493855E-2</v>
      </c>
      <c r="E58" s="29">
        <f>AVERAGE(E24:E56)</f>
        <v>5.9146058868124414E-2</v>
      </c>
      <c r="F58" s="29">
        <f>AVERAGE(F24:F56)</f>
        <v>7.3555840838764028E-2</v>
      </c>
      <c r="G58" s="26" t="s">
        <v>124</v>
      </c>
      <c r="H58" s="29">
        <f>AVERAGE(H24:H56)</f>
        <v>9.3146413542707002E-2</v>
      </c>
      <c r="I58" s="29">
        <f>AVERAGE(I24:I56)</f>
        <v>0.13231168328998383</v>
      </c>
      <c r="J58" s="26" t="s">
        <v>124</v>
      </c>
      <c r="K58" s="29">
        <f>AVERAGE(K24:K56)</f>
        <v>1.2456620047387049E-2</v>
      </c>
      <c r="L58" s="26" t="s">
        <v>124</v>
      </c>
      <c r="M58" s="6"/>
      <c r="N58" s="6"/>
      <c r="O58" s="6"/>
      <c r="P58" s="6"/>
      <c r="Q58" s="6"/>
      <c r="R58" s="6"/>
      <c r="S58" s="6"/>
      <c r="T58" s="6"/>
      <c r="U58" s="6"/>
      <c r="V58" s="6"/>
      <c r="W58" s="6"/>
      <c r="X58" s="6"/>
      <c r="Y58" s="6"/>
    </row>
    <row r="59" spans="1:25" customFormat="1" ht="13.35" customHeight="1" x14ac:dyDescent="0.25">
      <c r="A59" s="34" t="s">
        <v>125</v>
      </c>
      <c r="B59" s="34"/>
      <c r="C59" s="29">
        <f>_xlfn.STDEV.S(C24:C56)</f>
        <v>6.1162442184390334E-2</v>
      </c>
      <c r="D59" s="29">
        <f>_xlfn.STDEV.S(D24:D56)</f>
        <v>5.8515484528537505E-2</v>
      </c>
      <c r="E59" s="29">
        <f>_xlfn.STDEV.S(E24:E56)</f>
        <v>6.1264479184750059E-2</v>
      </c>
      <c r="F59" s="29">
        <f>_xlfn.STDEV.S(F24:F56)</f>
        <v>4.220633303017942E-2</v>
      </c>
      <c r="G59" s="26" t="s">
        <v>124</v>
      </c>
      <c r="H59" s="29">
        <f>_xlfn.STDEV.S(H24:H56)</f>
        <v>5.9782545202258792E-2</v>
      </c>
      <c r="I59" s="29">
        <f>_xlfn.STDEV.S(I24:I56)</f>
        <v>0.19128203607780267</v>
      </c>
      <c r="J59" s="26" t="s">
        <v>124</v>
      </c>
      <c r="K59" s="29">
        <f>_xlfn.STDEV.S(K24:K56)</f>
        <v>2.5689422699099997E-2</v>
      </c>
      <c r="L59" s="26" t="s">
        <v>124</v>
      </c>
      <c r="M59" s="6"/>
      <c r="N59" s="6"/>
      <c r="O59" s="6"/>
      <c r="P59" s="6"/>
      <c r="Q59" s="6"/>
      <c r="R59" s="6"/>
      <c r="S59" s="6"/>
      <c r="T59" s="6"/>
      <c r="U59" s="6"/>
      <c r="V59" s="6"/>
      <c r="W59" s="6"/>
      <c r="X59" s="6"/>
      <c r="Y59" s="6"/>
    </row>
    <row r="60" spans="1:25" customFormat="1" ht="13.35" customHeight="1" x14ac:dyDescent="0.25">
      <c r="A60" s="34" t="s">
        <v>126</v>
      </c>
      <c r="B60" s="34"/>
      <c r="C60" s="29">
        <f>_xlfn.VAR.S(C24:C56)</f>
        <v>3.7408443339588902E-3</v>
      </c>
      <c r="D60" s="29">
        <f>_xlfn.VAR.S(D24:D56)</f>
        <v>3.4240619296095117E-3</v>
      </c>
      <c r="E60" s="29">
        <f>_xlfn.VAR.S(E24:E56)</f>
        <v>3.7533364097786731E-3</v>
      </c>
      <c r="F60" s="29">
        <f>_xlfn.VAR.S(F24:F56)</f>
        <v>1.7813745478544142E-3</v>
      </c>
      <c r="G60" s="26" t="s">
        <v>124</v>
      </c>
      <c r="H60" s="29">
        <f>_xlfn.VAR.S(H24:H56)</f>
        <v>3.5739527108601156E-3</v>
      </c>
      <c r="I60" s="29">
        <f>_xlfn.VAR.S(I24:I56)</f>
        <v>3.6588817326069806E-2</v>
      </c>
      <c r="J60" s="26" t="s">
        <v>124</v>
      </c>
      <c r="K60" s="29">
        <f>_xlfn.VAR.S(K24:K56)</f>
        <v>6.5994643861303414E-4</v>
      </c>
      <c r="L60" s="26" t="s">
        <v>124</v>
      </c>
      <c r="M60" s="6"/>
      <c r="N60" s="6"/>
      <c r="O60" s="6"/>
      <c r="P60" s="6"/>
      <c r="Q60" s="6"/>
      <c r="R60" s="6"/>
      <c r="S60" s="6"/>
      <c r="T60" s="6"/>
      <c r="U60" s="6"/>
      <c r="V60" s="6"/>
      <c r="W60" s="6"/>
      <c r="X60" s="6"/>
      <c r="Y60" s="6"/>
    </row>
    <row r="61" spans="1:25" customFormat="1" ht="13.35" customHeight="1" x14ac:dyDescent="0.25">
      <c r="A61" s="34" t="s">
        <v>127</v>
      </c>
      <c r="B61" s="34"/>
      <c r="C61" s="29">
        <f>MAX(C24:C56)</f>
        <v>0.30524142510323099</v>
      </c>
      <c r="D61" s="29">
        <f>MAX(D24:D56)</f>
        <v>0.29291182026046297</v>
      </c>
      <c r="E61" s="29">
        <f>MAX(E24:E56)</f>
        <v>0.17919990460859597</v>
      </c>
      <c r="F61" s="29">
        <f>MAX(F24:F56)</f>
        <v>0.17919990460859597</v>
      </c>
      <c r="G61" s="26" t="s">
        <v>124</v>
      </c>
      <c r="H61" s="29">
        <f>MAX(H24:H56)</f>
        <v>0.29894504914304282</v>
      </c>
      <c r="I61" s="29">
        <f>MAX(I24:I56)</f>
        <v>1</v>
      </c>
      <c r="J61" s="26" t="s">
        <v>124</v>
      </c>
      <c r="K61" s="29">
        <f>MAX(K24:K56)</f>
        <v>0.1375235885479264</v>
      </c>
      <c r="L61" s="26" t="s">
        <v>124</v>
      </c>
      <c r="M61" s="6"/>
      <c r="N61" s="6"/>
      <c r="O61" s="6"/>
      <c r="P61" s="6"/>
      <c r="Q61" s="6"/>
      <c r="R61" s="6"/>
      <c r="S61" s="6"/>
      <c r="T61" s="6"/>
      <c r="U61" s="6"/>
      <c r="V61" s="6"/>
      <c r="W61" s="6"/>
      <c r="X61" s="6"/>
      <c r="Y61" s="6"/>
    </row>
    <row r="62" spans="1:25" customFormat="1" ht="13.35" customHeight="1" x14ac:dyDescent="0.25">
      <c r="A62" s="34" t="s">
        <v>128</v>
      </c>
      <c r="B62" s="34"/>
      <c r="C62" s="29">
        <f>MIN(C24:C56)</f>
        <v>6.4974443385601701E-3</v>
      </c>
      <c r="D62" s="29">
        <f>MIN(D24:D56)</f>
        <v>5.7119205298013197E-3</v>
      </c>
      <c r="E62" s="29">
        <f>MIN(E24:E56)</f>
        <v>-0.12791326545328635</v>
      </c>
      <c r="F62" s="29">
        <f>MIN(F24:F56)</f>
        <v>1.6699847210306408E-2</v>
      </c>
      <c r="G62" s="26" t="s">
        <v>124</v>
      </c>
      <c r="H62" s="29">
        <f>MIN(H24:H56)</f>
        <v>6.0957541379164371E-3</v>
      </c>
      <c r="I62" s="29">
        <f>MIN(I24:I56)</f>
        <v>2.0390885065300637E-2</v>
      </c>
      <c r="J62" s="26" t="s">
        <v>124</v>
      </c>
      <c r="K62" s="29">
        <f>MIN(K24:K56)</f>
        <v>8.583182304691447E-4</v>
      </c>
      <c r="L62" s="26" t="s">
        <v>124</v>
      </c>
      <c r="M62" s="6"/>
      <c r="N62" s="6"/>
      <c r="O62" s="6"/>
      <c r="P62" s="6"/>
      <c r="Q62" s="6"/>
      <c r="R62" s="6"/>
      <c r="S62" s="6"/>
      <c r="T62" s="6"/>
      <c r="U62" s="6"/>
      <c r="V62" s="6"/>
      <c r="W62" s="6"/>
      <c r="X62" s="6"/>
      <c r="Y62" s="6"/>
    </row>
    <row r="63" spans="1:25" ht="18.75" x14ac:dyDescent="0.25">
      <c r="A63" s="31" t="s">
        <v>129</v>
      </c>
      <c r="B63" s="31"/>
      <c r="C63" s="31"/>
      <c r="D63" s="31"/>
      <c r="E63" s="31"/>
      <c r="F63" s="31"/>
      <c r="G63" s="31"/>
      <c r="H63" s="31"/>
      <c r="I63" s="31"/>
      <c r="J63" s="31"/>
      <c r="K63" s="31"/>
      <c r="L63" s="31"/>
    </row>
    <row r="64" spans="1:25" ht="43.7" customHeight="1" x14ac:dyDescent="0.25">
      <c r="A64" s="32"/>
      <c r="B64" s="32"/>
      <c r="C64" s="32"/>
      <c r="D64" s="32"/>
      <c r="E64" s="32"/>
      <c r="F64" s="32"/>
      <c r="G64" s="32"/>
      <c r="H64" s="32"/>
      <c r="I64" s="32"/>
      <c r="J64" s="32"/>
      <c r="K64" s="32"/>
      <c r="L64" s="32"/>
    </row>
  </sheetData>
  <mergeCells count="20">
    <mergeCell ref="A22:L22"/>
    <mergeCell ref="A14:L14"/>
    <mergeCell ref="B15:F15"/>
    <mergeCell ref="H15:L15"/>
    <mergeCell ref="B16:L16"/>
    <mergeCell ref="B17:L17"/>
    <mergeCell ref="B18:L18"/>
    <mergeCell ref="B19:L19"/>
    <mergeCell ref="B20:L20"/>
    <mergeCell ref="B21:D21"/>
    <mergeCell ref="F21:I21"/>
    <mergeCell ref="K21:L21"/>
    <mergeCell ref="A63:L63"/>
    <mergeCell ref="A64:L64"/>
    <mergeCell ref="A57:L57"/>
    <mergeCell ref="A58:B58"/>
    <mergeCell ref="A59:B59"/>
    <mergeCell ref="A60:B60"/>
    <mergeCell ref="A61:B61"/>
    <mergeCell ref="A62:B62"/>
  </mergeCells>
  <conditionalFormatting sqref="G24:G56">
    <cfRule type="colorScale" priority="6">
      <colorScale>
        <cfvo type="min"/>
        <cfvo type="percentile" val="50"/>
        <cfvo type="max"/>
        <color rgb="FF63BE7B"/>
        <color rgb="FFFFEB84"/>
        <color rgb="FFF8696B"/>
      </colorScale>
    </cfRule>
  </conditionalFormatting>
  <conditionalFormatting sqref="G58:G62">
    <cfRule type="colorScale" priority="3">
      <colorScale>
        <cfvo type="min"/>
        <cfvo type="percentile" val="50"/>
        <cfvo type="max"/>
        <color rgb="FF63BE7B"/>
        <color rgb="FFFFEB84"/>
        <color rgb="FFF8696B"/>
      </colorScale>
    </cfRule>
  </conditionalFormatting>
  <conditionalFormatting sqref="J24:J56">
    <cfRule type="colorScale" priority="5">
      <colorScale>
        <cfvo type="min"/>
        <cfvo type="percentile" val="50"/>
        <cfvo type="max"/>
        <color rgb="FF63BE7B"/>
        <color rgb="FFFFEB84"/>
        <color rgb="FFF8696B"/>
      </colorScale>
    </cfRule>
  </conditionalFormatting>
  <conditionalFormatting sqref="J58:J62">
    <cfRule type="colorScale" priority="2">
      <colorScale>
        <cfvo type="min"/>
        <cfvo type="percentile" val="50"/>
        <cfvo type="max"/>
        <color rgb="FF63BE7B"/>
        <color rgb="FFFFEB84"/>
        <color rgb="FFF8696B"/>
      </colorScale>
    </cfRule>
  </conditionalFormatting>
  <conditionalFormatting sqref="L24:L56">
    <cfRule type="colorScale" priority="4">
      <colorScale>
        <cfvo type="min"/>
        <cfvo type="percentile" val="50"/>
        <cfvo type="max"/>
        <color rgb="FF63BE7B"/>
        <color rgb="FFFFEB84"/>
        <color rgb="FFF8696B"/>
      </colorScale>
    </cfRule>
  </conditionalFormatting>
  <conditionalFormatting sqref="L58:L62">
    <cfRule type="colorScale" priority="1">
      <colorScale>
        <cfvo type="min"/>
        <cfvo type="percentile" val="50"/>
        <cfvo type="max"/>
        <color rgb="FF63BE7B"/>
        <color rgb="FFFFEB84"/>
        <color rgb="FFF8696B"/>
      </colorScale>
    </cfRule>
  </conditionalFormatting>
  <pageMargins left="0.7" right="0.7" top="0.75" bottom="0.75" header="0.3" footer="0.3"/>
  <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E1C6E2-FA82-4CED-8BAC-EB342E3D6C00}">
  <sheetPr>
    <tabColor rgb="FF00B050"/>
  </sheetPr>
  <dimension ref="A14:Y64"/>
  <sheetViews>
    <sheetView zoomScale="80" zoomScaleNormal="80" workbookViewId="0"/>
  </sheetViews>
  <sheetFormatPr baseColWidth="10" defaultColWidth="10.625" defaultRowHeight="15" x14ac:dyDescent="0.25"/>
  <cols>
    <col min="1" max="1" width="16.125" style="10" customWidth="1"/>
    <col min="2" max="12" width="13.375" style="10" customWidth="1"/>
    <col min="13" max="16384" width="10.625" style="1"/>
  </cols>
  <sheetData>
    <row r="14" spans="1:12" ht="18.75" x14ac:dyDescent="0.25">
      <c r="A14" s="31" t="s">
        <v>63</v>
      </c>
      <c r="B14" s="31"/>
      <c r="C14" s="31"/>
      <c r="D14" s="31"/>
      <c r="E14" s="31"/>
      <c r="F14" s="31"/>
      <c r="G14" s="31"/>
      <c r="H14" s="31"/>
      <c r="I14" s="31"/>
      <c r="J14" s="31"/>
      <c r="K14" s="31"/>
      <c r="L14" s="31"/>
    </row>
    <row r="15" spans="1:12" s="3" customFormat="1" ht="44.1" customHeight="1" x14ac:dyDescent="0.25">
      <c r="A15" s="2" t="s">
        <v>1</v>
      </c>
      <c r="B15" s="42" t="s">
        <v>64</v>
      </c>
      <c r="C15" s="43"/>
      <c r="D15" s="43"/>
      <c r="E15" s="43"/>
      <c r="F15" s="44"/>
      <c r="G15" s="4" t="s">
        <v>3</v>
      </c>
      <c r="H15" s="38" t="s">
        <v>200</v>
      </c>
      <c r="I15" s="38"/>
      <c r="J15" s="38"/>
      <c r="K15" s="38"/>
      <c r="L15" s="38"/>
    </row>
    <row r="16" spans="1:12" s="3" customFormat="1" ht="44.1" customHeight="1" x14ac:dyDescent="0.25">
      <c r="A16" s="2" t="s">
        <v>5</v>
      </c>
      <c r="B16" s="39" t="s">
        <v>54</v>
      </c>
      <c r="C16" s="39"/>
      <c r="D16" s="39"/>
      <c r="E16" s="39"/>
      <c r="F16" s="39"/>
      <c r="G16" s="39"/>
      <c r="H16" s="39"/>
      <c r="I16" s="39"/>
      <c r="J16" s="39"/>
      <c r="K16" s="39"/>
      <c r="L16" s="39"/>
    </row>
    <row r="17" spans="1:14" s="3" customFormat="1" ht="44.1" customHeight="1" x14ac:dyDescent="0.25">
      <c r="A17" s="2" t="s">
        <v>66</v>
      </c>
      <c r="B17" s="39" t="s">
        <v>218</v>
      </c>
      <c r="C17" s="39"/>
      <c r="D17" s="39"/>
      <c r="E17" s="39"/>
      <c r="F17" s="39"/>
      <c r="G17" s="39"/>
      <c r="H17" s="39"/>
      <c r="I17" s="39"/>
      <c r="J17" s="39"/>
      <c r="K17" s="39"/>
      <c r="L17" s="39"/>
    </row>
    <row r="18" spans="1:14" s="3" customFormat="1" ht="44.1" customHeight="1" x14ac:dyDescent="0.25">
      <c r="A18" s="2" t="s">
        <v>68</v>
      </c>
      <c r="B18" s="39" t="s">
        <v>219</v>
      </c>
      <c r="C18" s="39"/>
      <c r="D18" s="39"/>
      <c r="E18" s="39"/>
      <c r="F18" s="39"/>
      <c r="G18" s="39"/>
      <c r="H18" s="39"/>
      <c r="I18" s="39"/>
      <c r="J18" s="39"/>
      <c r="K18" s="39"/>
      <c r="L18" s="39"/>
    </row>
    <row r="19" spans="1:14" s="3" customFormat="1" ht="44.1" customHeight="1" x14ac:dyDescent="0.25">
      <c r="A19" s="2" t="s">
        <v>70</v>
      </c>
      <c r="B19" s="39"/>
      <c r="C19" s="39"/>
      <c r="D19" s="39"/>
      <c r="E19" s="39"/>
      <c r="F19" s="39"/>
      <c r="G19" s="39"/>
      <c r="H19" s="39"/>
      <c r="I19" s="39"/>
      <c r="J19" s="39"/>
      <c r="K19" s="39"/>
      <c r="L19" s="39"/>
    </row>
    <row r="20" spans="1:14" s="3" customFormat="1" ht="44.1" customHeight="1" x14ac:dyDescent="0.25">
      <c r="A20" s="2" t="s">
        <v>71</v>
      </c>
      <c r="B20" s="39" t="s">
        <v>246</v>
      </c>
      <c r="C20" s="39"/>
      <c r="D20" s="39"/>
      <c r="E20" s="39"/>
      <c r="F20" s="39"/>
      <c r="G20" s="39"/>
      <c r="H20" s="39"/>
      <c r="I20" s="39"/>
      <c r="J20" s="39"/>
      <c r="K20" s="39"/>
      <c r="L20" s="39"/>
    </row>
    <row r="21" spans="1:14" s="3" customFormat="1" ht="43.7" customHeight="1" x14ac:dyDescent="0.25">
      <c r="A21" s="27" t="s">
        <v>72</v>
      </c>
      <c r="B21" s="40" t="s">
        <v>145</v>
      </c>
      <c r="C21" s="40"/>
      <c r="D21" s="40"/>
      <c r="E21" s="28" t="s">
        <v>74</v>
      </c>
      <c r="F21" s="41" t="s">
        <v>181</v>
      </c>
      <c r="G21" s="36"/>
      <c r="H21" s="36"/>
      <c r="I21" s="37"/>
      <c r="J21" s="2" t="s">
        <v>76</v>
      </c>
      <c r="K21" s="39" t="s">
        <v>14</v>
      </c>
      <c r="L21" s="39"/>
    </row>
    <row r="22" spans="1:14" ht="18.75" x14ac:dyDescent="0.25">
      <c r="A22" s="31" t="s">
        <v>77</v>
      </c>
      <c r="B22" s="31"/>
      <c r="C22" s="31"/>
      <c r="D22" s="31"/>
      <c r="E22" s="31"/>
      <c r="F22" s="31"/>
      <c r="G22" s="31"/>
      <c r="H22" s="31"/>
      <c r="I22" s="31"/>
      <c r="J22" s="31"/>
      <c r="K22" s="31"/>
      <c r="L22" s="31"/>
    </row>
    <row r="23" spans="1:14" s="6" customFormat="1" ht="32.25" customHeight="1" x14ac:dyDescent="0.25">
      <c r="A23" s="4" t="s">
        <v>78</v>
      </c>
      <c r="B23" s="5" t="s">
        <v>79</v>
      </c>
      <c r="C23" s="2" t="s">
        <v>80</v>
      </c>
      <c r="D23" s="2" t="s">
        <v>81</v>
      </c>
      <c r="E23" s="2" t="s">
        <v>82</v>
      </c>
      <c r="F23" s="2" t="s">
        <v>83</v>
      </c>
      <c r="G23" s="2" t="s">
        <v>84</v>
      </c>
      <c r="H23" s="2" t="s">
        <v>85</v>
      </c>
      <c r="I23" s="2" t="s">
        <v>86</v>
      </c>
      <c r="J23" s="2" t="s">
        <v>87</v>
      </c>
      <c r="K23" s="2" t="s">
        <v>88</v>
      </c>
      <c r="L23" s="2" t="s">
        <v>89</v>
      </c>
    </row>
    <row r="24" spans="1:14" x14ac:dyDescent="0.25">
      <c r="A24" s="7">
        <v>5</v>
      </c>
      <c r="B24" s="7" t="s">
        <v>147</v>
      </c>
      <c r="C24" s="9">
        <v>6.2477209360719499</v>
      </c>
      <c r="D24" s="9">
        <v>4.9308161624393305</v>
      </c>
      <c r="E24" s="9">
        <f>(C24-D24)/D24</f>
        <v>0.26707642918512942</v>
      </c>
      <c r="F24" s="9">
        <f>ABS(E24)</f>
        <v>0.26707642918512942</v>
      </c>
      <c r="G24" s="7">
        <f>RANK(F24,$F$24:$F$56,1)</f>
        <v>8</v>
      </c>
      <c r="H24" s="9">
        <v>5.62136644437384</v>
      </c>
      <c r="I24" s="9">
        <f>MIN($H$24:$H$56)/H24</f>
        <v>3.1651492207155317E-2</v>
      </c>
      <c r="J24" s="7">
        <f>RANK(I24,$I$24:$I$56,1)</f>
        <v>9</v>
      </c>
      <c r="K24" s="9">
        <f>I24*F24</f>
        <v>8.4533675170679924E-3</v>
      </c>
      <c r="L24" s="7">
        <f>RANK(K24,$K$24:$K$56,1)</f>
        <v>8</v>
      </c>
      <c r="M24" s="6">
        <f>IF(E24&gt;0,1,-1)</f>
        <v>1</v>
      </c>
      <c r="N24" s="6">
        <f>K24*M24</f>
        <v>8.4533675170679924E-3</v>
      </c>
    </row>
    <row r="25" spans="1:14" x14ac:dyDescent="0.25">
      <c r="A25" s="7">
        <v>8</v>
      </c>
      <c r="B25" s="7" t="s">
        <v>148</v>
      </c>
      <c r="C25" s="9">
        <v>8.4771914704024098</v>
      </c>
      <c r="D25" s="9">
        <v>6.9137053635684298</v>
      </c>
      <c r="E25" s="9">
        <f t="shared" ref="E25:E55" si="0">(C25-D25)/D25</f>
        <v>0.22614300503355622</v>
      </c>
      <c r="F25" s="9">
        <f t="shared" ref="F25:F56" si="1">ABS(E25)</f>
        <v>0.22614300503355622</v>
      </c>
      <c r="G25" s="7">
        <f t="shared" ref="G25:G56" si="2">RANK(F25,$F$24:$F$56,1)</f>
        <v>4</v>
      </c>
      <c r="H25" s="9">
        <v>7.7254374414003397</v>
      </c>
      <c r="I25" s="9">
        <f t="shared" ref="I25:I56" si="3">MIN($H$24:$H$56)/H25</f>
        <v>2.3031011196100213E-2</v>
      </c>
      <c r="J25" s="7">
        <f t="shared" ref="J25:J56" si="4">RANK(I25,$I$24:$I$56,1)</f>
        <v>2</v>
      </c>
      <c r="K25" s="9">
        <f t="shared" ref="K25:K56" si="5">I25*F25</f>
        <v>5.2083020808475801E-3</v>
      </c>
      <c r="L25" s="7">
        <f t="shared" ref="L25:L56" si="6">RANK(K25,$K$24:$K$56,1)</f>
        <v>2</v>
      </c>
      <c r="M25" s="6">
        <f t="shared" ref="M25:M56" si="7">IF(E25&gt;0,1,-1)</f>
        <v>1</v>
      </c>
      <c r="N25" s="6">
        <f t="shared" ref="N25:N56" si="8">K25*M25</f>
        <v>5.2083020808475801E-3</v>
      </c>
    </row>
    <row r="26" spans="1:14" x14ac:dyDescent="0.25">
      <c r="A26" s="7">
        <v>11</v>
      </c>
      <c r="B26" s="7" t="s">
        <v>149</v>
      </c>
      <c r="C26" s="9">
        <v>15.975610043089599</v>
      </c>
      <c r="D26" s="9">
        <v>12.9965065737895</v>
      </c>
      <c r="E26" s="9">
        <f t="shared" si="0"/>
        <v>0.22922340341120279</v>
      </c>
      <c r="F26" s="9">
        <f t="shared" si="1"/>
        <v>0.22922340341120279</v>
      </c>
      <c r="G26" s="7">
        <f t="shared" si="2"/>
        <v>5</v>
      </c>
      <c r="H26" s="9">
        <v>14.569621806511901</v>
      </c>
      <c r="I26" s="9">
        <f t="shared" si="3"/>
        <v>1.2212028463782051E-2</v>
      </c>
      <c r="J26" s="7">
        <f t="shared" si="4"/>
        <v>1</v>
      </c>
      <c r="K26" s="9">
        <f t="shared" si="5"/>
        <v>2.7992827270226042E-3</v>
      </c>
      <c r="L26" s="7">
        <f t="shared" si="6"/>
        <v>1</v>
      </c>
      <c r="M26" s="6">
        <f t="shared" si="7"/>
        <v>1</v>
      </c>
      <c r="N26" s="6">
        <f t="shared" si="8"/>
        <v>2.7992827270226042E-3</v>
      </c>
    </row>
    <row r="27" spans="1:14" x14ac:dyDescent="0.25">
      <c r="A27" s="7">
        <v>13</v>
      </c>
      <c r="B27" s="7" t="s">
        <v>150</v>
      </c>
      <c r="C27" s="9">
        <v>5.65758934192365</v>
      </c>
      <c r="D27" s="9">
        <v>4.3806855180851301</v>
      </c>
      <c r="E27" s="9">
        <f t="shared" si="0"/>
        <v>0.29148493279578663</v>
      </c>
      <c r="F27" s="9">
        <f t="shared" si="1"/>
        <v>0.29148493279578663</v>
      </c>
      <c r="G27" s="7">
        <f t="shared" si="2"/>
        <v>10</v>
      </c>
      <c r="H27" s="9">
        <v>5.0311306883845299</v>
      </c>
      <c r="I27" s="9">
        <f t="shared" si="3"/>
        <v>3.5364741492094627E-2</v>
      </c>
      <c r="J27" s="7">
        <f t="shared" si="4"/>
        <v>13</v>
      </c>
      <c r="K27" s="9">
        <f t="shared" si="5"/>
        <v>1.030828929716357E-2</v>
      </c>
      <c r="L27" s="7">
        <f t="shared" si="6"/>
        <v>11</v>
      </c>
      <c r="M27" s="6">
        <f t="shared" si="7"/>
        <v>1</v>
      </c>
      <c r="N27" s="6">
        <f t="shared" si="8"/>
        <v>1.030828929716357E-2</v>
      </c>
    </row>
    <row r="28" spans="1:14" x14ac:dyDescent="0.25">
      <c r="A28" s="7">
        <v>15</v>
      </c>
      <c r="B28" s="7" t="s">
        <v>151</v>
      </c>
      <c r="C28" s="9">
        <v>7.6621875030363098</v>
      </c>
      <c r="D28" s="9">
        <v>5.5150594889719295</v>
      </c>
      <c r="E28" s="9">
        <f t="shared" si="0"/>
        <v>0.38932091636687488</v>
      </c>
      <c r="F28" s="9">
        <f t="shared" si="1"/>
        <v>0.38932091636687488</v>
      </c>
      <c r="G28" s="7">
        <f t="shared" si="2"/>
        <v>14</v>
      </c>
      <c r="H28" s="9">
        <v>6.6163842725814801</v>
      </c>
      <c r="I28" s="9">
        <f t="shared" si="3"/>
        <v>2.6891520939161393E-2</v>
      </c>
      <c r="J28" s="7">
        <f t="shared" si="4"/>
        <v>5</v>
      </c>
      <c r="K28" s="9">
        <f t="shared" si="5"/>
        <v>1.0469431574533318E-2</v>
      </c>
      <c r="L28" s="7">
        <f t="shared" si="6"/>
        <v>13</v>
      </c>
      <c r="M28" s="6">
        <f t="shared" si="7"/>
        <v>1</v>
      </c>
      <c r="N28" s="6">
        <f t="shared" si="8"/>
        <v>1.0469431574533318E-2</v>
      </c>
    </row>
    <row r="29" spans="1:14" x14ac:dyDescent="0.25">
      <c r="A29" s="7">
        <v>17</v>
      </c>
      <c r="B29" s="7" t="s">
        <v>152</v>
      </c>
      <c r="C29" s="9">
        <v>5.9931195165459199</v>
      </c>
      <c r="D29" s="9">
        <v>5.0887411601831003</v>
      </c>
      <c r="E29" s="9">
        <f t="shared" si="0"/>
        <v>0.17772143009338653</v>
      </c>
      <c r="F29" s="9">
        <f t="shared" si="1"/>
        <v>0.17772143009338653</v>
      </c>
      <c r="G29" s="7">
        <f t="shared" si="2"/>
        <v>1</v>
      </c>
      <c r="H29" s="9">
        <v>5.5617101128168001</v>
      </c>
      <c r="I29" s="9">
        <f t="shared" si="3"/>
        <v>3.1990994244313599E-2</v>
      </c>
      <c r="J29" s="7">
        <f t="shared" si="4"/>
        <v>10</v>
      </c>
      <c r="K29" s="9">
        <f t="shared" si="5"/>
        <v>5.6854852472087106E-3</v>
      </c>
      <c r="L29" s="7">
        <f t="shared" si="6"/>
        <v>3</v>
      </c>
      <c r="M29" s="6">
        <f t="shared" si="7"/>
        <v>1</v>
      </c>
      <c r="N29" s="6">
        <f t="shared" si="8"/>
        <v>5.6854852472087106E-3</v>
      </c>
    </row>
    <row r="30" spans="1:14" x14ac:dyDescent="0.25">
      <c r="A30" s="7">
        <v>18</v>
      </c>
      <c r="B30" s="7" t="s">
        <v>153</v>
      </c>
      <c r="C30" s="9">
        <v>3.6325964099056298</v>
      </c>
      <c r="D30" s="9">
        <v>2.4932860316302499</v>
      </c>
      <c r="E30" s="9">
        <f t="shared" si="0"/>
        <v>0.45695133403143284</v>
      </c>
      <c r="F30" s="9">
        <f t="shared" si="1"/>
        <v>0.45695133403143284</v>
      </c>
      <c r="G30" s="7">
        <f t="shared" si="2"/>
        <v>20</v>
      </c>
      <c r="H30" s="9">
        <v>3.06251783427233</v>
      </c>
      <c r="I30" s="9">
        <f t="shared" si="3"/>
        <v>5.8097502067261858E-2</v>
      </c>
      <c r="J30" s="7">
        <f t="shared" si="4"/>
        <v>24</v>
      </c>
      <c r="K30" s="9">
        <f t="shared" si="5"/>
        <v>2.6547731073529233E-2</v>
      </c>
      <c r="L30" s="7">
        <f t="shared" si="6"/>
        <v>24</v>
      </c>
      <c r="M30" s="6">
        <f t="shared" si="7"/>
        <v>1</v>
      </c>
      <c r="N30" s="6">
        <f t="shared" si="8"/>
        <v>2.6547731073529233E-2</v>
      </c>
    </row>
    <row r="31" spans="1:14" x14ac:dyDescent="0.25">
      <c r="A31" s="7">
        <v>19</v>
      </c>
      <c r="B31" s="7" t="s">
        <v>154</v>
      </c>
      <c r="C31" s="9">
        <v>4.1597778801201999</v>
      </c>
      <c r="D31" s="9">
        <v>3.4648667358947702</v>
      </c>
      <c r="E31" s="9">
        <f t="shared" si="0"/>
        <v>0.20055927029643036</v>
      </c>
      <c r="F31" s="9">
        <f t="shared" si="1"/>
        <v>0.20055927029643036</v>
      </c>
      <c r="G31" s="7">
        <f t="shared" si="2"/>
        <v>2</v>
      </c>
      <c r="H31" s="9">
        <v>3.8199211469412697</v>
      </c>
      <c r="I31" s="9">
        <f t="shared" si="3"/>
        <v>4.6578091369800345E-2</v>
      </c>
      <c r="J31" s="7">
        <f t="shared" si="4"/>
        <v>22</v>
      </c>
      <c r="K31" s="9">
        <f t="shared" si="5"/>
        <v>9.3416680169276182E-3</v>
      </c>
      <c r="L31" s="7">
        <f t="shared" si="6"/>
        <v>10</v>
      </c>
      <c r="M31" s="6">
        <f t="shared" si="7"/>
        <v>1</v>
      </c>
      <c r="N31" s="6">
        <f t="shared" si="8"/>
        <v>9.3416680169276182E-3</v>
      </c>
    </row>
    <row r="32" spans="1:14" x14ac:dyDescent="0.25">
      <c r="A32" s="7">
        <v>20</v>
      </c>
      <c r="B32" s="7" t="s">
        <v>155</v>
      </c>
      <c r="C32" s="9">
        <v>4.8963738946279296</v>
      </c>
      <c r="D32" s="9">
        <v>3.4508471416647999</v>
      </c>
      <c r="E32" s="9">
        <f t="shared" si="0"/>
        <v>0.41889040389826165</v>
      </c>
      <c r="F32" s="9">
        <f t="shared" si="1"/>
        <v>0.41889040389826165</v>
      </c>
      <c r="G32" s="7">
        <f t="shared" si="2"/>
        <v>18</v>
      </c>
      <c r="H32" s="9">
        <v>4.1906519090632699</v>
      </c>
      <c r="I32" s="9">
        <f t="shared" si="3"/>
        <v>4.2457507821840115E-2</v>
      </c>
      <c r="J32" s="7">
        <f t="shared" si="4"/>
        <v>19</v>
      </c>
      <c r="K32" s="9">
        <f t="shared" si="5"/>
        <v>1.778504260000421E-2</v>
      </c>
      <c r="L32" s="7">
        <f t="shared" si="6"/>
        <v>19</v>
      </c>
      <c r="M32" s="6">
        <f t="shared" si="7"/>
        <v>1</v>
      </c>
      <c r="N32" s="6">
        <f t="shared" si="8"/>
        <v>1.778504260000421E-2</v>
      </c>
    </row>
    <row r="33" spans="1:14" x14ac:dyDescent="0.25">
      <c r="A33" s="7">
        <v>23</v>
      </c>
      <c r="B33" s="7" t="s">
        <v>156</v>
      </c>
      <c r="C33" s="9">
        <v>4.86081605433984</v>
      </c>
      <c r="D33" s="9">
        <v>3.7382009853275999</v>
      </c>
      <c r="E33" s="9">
        <f t="shared" si="0"/>
        <v>0.30030891153752637</v>
      </c>
      <c r="F33" s="9">
        <f t="shared" si="1"/>
        <v>0.30030891153752637</v>
      </c>
      <c r="G33" s="7">
        <f t="shared" si="2"/>
        <v>11</v>
      </c>
      <c r="H33" s="9">
        <v>4.30853021796388</v>
      </c>
      <c r="I33" s="9">
        <f t="shared" si="3"/>
        <v>4.1295900737989118E-2</v>
      </c>
      <c r="J33" s="7">
        <f t="shared" si="4"/>
        <v>18</v>
      </c>
      <c r="K33" s="9">
        <f t="shared" si="5"/>
        <v>1.2401527001587243E-2</v>
      </c>
      <c r="L33" s="7">
        <f t="shared" si="6"/>
        <v>14</v>
      </c>
      <c r="M33" s="6">
        <f t="shared" si="7"/>
        <v>1</v>
      </c>
      <c r="N33" s="6">
        <f t="shared" si="8"/>
        <v>1.2401527001587243E-2</v>
      </c>
    </row>
    <row r="34" spans="1:14" x14ac:dyDescent="0.25">
      <c r="A34" s="7">
        <v>25</v>
      </c>
      <c r="B34" s="7" t="s">
        <v>157</v>
      </c>
      <c r="C34" s="9">
        <v>3.47407783339525</v>
      </c>
      <c r="D34" s="9">
        <v>2.4776375425025496</v>
      </c>
      <c r="E34" s="9">
        <f t="shared" si="0"/>
        <v>0.40217355194183935</v>
      </c>
      <c r="F34" s="9">
        <f t="shared" si="1"/>
        <v>0.40217355194183935</v>
      </c>
      <c r="G34" s="7">
        <f t="shared" si="2"/>
        <v>16</v>
      </c>
      <c r="H34" s="9">
        <v>2.9870650948623401</v>
      </c>
      <c r="I34" s="9">
        <f t="shared" si="3"/>
        <v>5.9565034760604277E-2</v>
      </c>
      <c r="J34" s="7">
        <f t="shared" si="4"/>
        <v>25</v>
      </c>
      <c r="K34" s="9">
        <f t="shared" si="5"/>
        <v>2.3955481601211349E-2</v>
      </c>
      <c r="L34" s="7">
        <f t="shared" si="6"/>
        <v>22</v>
      </c>
      <c r="M34" s="6">
        <f t="shared" si="7"/>
        <v>1</v>
      </c>
      <c r="N34" s="6">
        <f t="shared" si="8"/>
        <v>2.3955481601211349E-2</v>
      </c>
    </row>
    <row r="35" spans="1:14" x14ac:dyDescent="0.25">
      <c r="A35" s="7">
        <v>27</v>
      </c>
      <c r="B35" s="7" t="s">
        <v>158</v>
      </c>
      <c r="C35" s="9">
        <v>6.7031648997910702</v>
      </c>
      <c r="D35" s="9">
        <v>4.58598465891101</v>
      </c>
      <c r="E35" s="9">
        <f t="shared" si="0"/>
        <v>0.46166317559876152</v>
      </c>
      <c r="F35" s="9">
        <f t="shared" si="1"/>
        <v>0.46166317559876152</v>
      </c>
      <c r="G35" s="7">
        <f t="shared" si="2"/>
        <v>21</v>
      </c>
      <c r="H35" s="9">
        <v>5.67337834279724</v>
      </c>
      <c r="I35" s="9">
        <f t="shared" si="3"/>
        <v>3.1361320443850017E-2</v>
      </c>
      <c r="J35" s="7">
        <f t="shared" si="4"/>
        <v>8</v>
      </c>
      <c r="K35" s="9">
        <f t="shared" si="5"/>
        <v>1.4478366787078161E-2</v>
      </c>
      <c r="L35" s="7">
        <f t="shared" si="6"/>
        <v>15</v>
      </c>
      <c r="M35" s="6">
        <f t="shared" si="7"/>
        <v>1</v>
      </c>
      <c r="N35" s="6">
        <f t="shared" si="8"/>
        <v>1.4478366787078161E-2</v>
      </c>
    </row>
    <row r="36" spans="1:14" x14ac:dyDescent="0.25">
      <c r="A36" s="7">
        <v>41</v>
      </c>
      <c r="B36" s="7" t="s">
        <v>159</v>
      </c>
      <c r="C36" s="9">
        <v>5.7727243385804297</v>
      </c>
      <c r="D36" s="9">
        <v>4.1018844441911</v>
      </c>
      <c r="E36" s="9">
        <f t="shared" si="0"/>
        <v>0.40733470606552463</v>
      </c>
      <c r="F36" s="9">
        <f t="shared" si="1"/>
        <v>0.40733470606552463</v>
      </c>
      <c r="G36" s="7">
        <f t="shared" si="2"/>
        <v>17</v>
      </c>
      <c r="H36" s="9">
        <v>4.9497537406848497</v>
      </c>
      <c r="I36" s="9">
        <f t="shared" si="3"/>
        <v>3.5946159249337785E-2</v>
      </c>
      <c r="J36" s="7">
        <f t="shared" si="4"/>
        <v>14</v>
      </c>
      <c r="K36" s="9">
        <f t="shared" si="5"/>
        <v>1.4642118212013546E-2</v>
      </c>
      <c r="L36" s="7">
        <f t="shared" si="6"/>
        <v>16</v>
      </c>
      <c r="M36" s="6">
        <f t="shared" si="7"/>
        <v>1</v>
      </c>
      <c r="N36" s="6">
        <f t="shared" si="8"/>
        <v>1.4642118212013546E-2</v>
      </c>
    </row>
    <row r="37" spans="1:14" x14ac:dyDescent="0.25">
      <c r="A37" s="7">
        <v>44</v>
      </c>
      <c r="B37" s="7" t="s">
        <v>160</v>
      </c>
      <c r="C37" s="9">
        <v>5.9696276169968101</v>
      </c>
      <c r="D37" s="9">
        <v>2.7157715467429</v>
      </c>
      <c r="E37" s="9">
        <f t="shared" si="0"/>
        <v>1.1981332060704257</v>
      </c>
      <c r="F37" s="9">
        <f t="shared" si="1"/>
        <v>1.1981332060704257</v>
      </c>
      <c r="G37" s="7">
        <f t="shared" si="2"/>
        <v>29</v>
      </c>
      <c r="H37" s="9">
        <v>4.4045194963254204</v>
      </c>
      <c r="I37" s="9">
        <f t="shared" si="3"/>
        <v>4.0395924312765792E-2</v>
      </c>
      <c r="J37" s="7">
        <f t="shared" si="4"/>
        <v>17</v>
      </c>
      <c r="K37" s="9">
        <f t="shared" si="5"/>
        <v>4.8399698309032339E-2</v>
      </c>
      <c r="L37" s="7">
        <f t="shared" si="6"/>
        <v>25</v>
      </c>
      <c r="M37" s="6">
        <f t="shared" si="7"/>
        <v>1</v>
      </c>
      <c r="N37" s="6">
        <f t="shared" si="8"/>
        <v>4.8399698309032339E-2</v>
      </c>
    </row>
    <row r="38" spans="1:14" x14ac:dyDescent="0.25">
      <c r="A38" s="7">
        <v>47</v>
      </c>
      <c r="B38" s="7" t="s">
        <v>161</v>
      </c>
      <c r="C38" s="9">
        <v>4.72401287431369</v>
      </c>
      <c r="D38" s="9">
        <v>3.3979945647080898</v>
      </c>
      <c r="E38" s="9">
        <f t="shared" si="0"/>
        <v>0.39023555934366655</v>
      </c>
      <c r="F38" s="9">
        <f t="shared" si="1"/>
        <v>0.39023555934366655</v>
      </c>
      <c r="G38" s="7">
        <f t="shared" si="2"/>
        <v>15</v>
      </c>
      <c r="H38" s="9">
        <v>4.0674512031136496</v>
      </c>
      <c r="I38" s="9">
        <f t="shared" si="3"/>
        <v>4.3743520775728295E-2</v>
      </c>
      <c r="J38" s="7">
        <f t="shared" si="4"/>
        <v>21</v>
      </c>
      <c r="K38" s="9">
        <f t="shared" si="5"/>
        <v>1.7070277297577631E-2</v>
      </c>
      <c r="L38" s="7">
        <f t="shared" si="6"/>
        <v>18</v>
      </c>
      <c r="M38" s="6">
        <f t="shared" si="7"/>
        <v>1</v>
      </c>
      <c r="N38" s="6">
        <f t="shared" si="8"/>
        <v>1.7070277297577631E-2</v>
      </c>
    </row>
    <row r="39" spans="1:14" x14ac:dyDescent="0.25">
      <c r="A39" s="7">
        <v>50</v>
      </c>
      <c r="B39" s="7" t="s">
        <v>162</v>
      </c>
      <c r="C39" s="9">
        <v>5.9276878937280699</v>
      </c>
      <c r="D39" s="9">
        <v>3.74618641061419</v>
      </c>
      <c r="E39" s="9">
        <f t="shared" si="0"/>
        <v>0.58232592935924432</v>
      </c>
      <c r="F39" s="9">
        <f t="shared" si="1"/>
        <v>0.58232592935924432</v>
      </c>
      <c r="G39" s="7">
        <f t="shared" si="2"/>
        <v>23</v>
      </c>
      <c r="H39" s="9">
        <v>4.8359779718007792</v>
      </c>
      <c r="I39" s="9">
        <f t="shared" si="3"/>
        <v>3.6791862420624093E-2</v>
      </c>
      <c r="J39" s="7">
        <f t="shared" si="4"/>
        <v>16</v>
      </c>
      <c r="K39" s="9">
        <f t="shared" si="5"/>
        <v>2.142485547694738E-2</v>
      </c>
      <c r="L39" s="7">
        <f t="shared" si="6"/>
        <v>20</v>
      </c>
      <c r="M39" s="6">
        <f t="shared" si="7"/>
        <v>1</v>
      </c>
      <c r="N39" s="6">
        <f t="shared" si="8"/>
        <v>2.142485547694738E-2</v>
      </c>
    </row>
    <row r="40" spans="1:14" x14ac:dyDescent="0.25">
      <c r="A40" s="7">
        <v>52</v>
      </c>
      <c r="B40" s="7" t="s">
        <v>163</v>
      </c>
      <c r="C40" s="9">
        <v>4.6212882245398896</v>
      </c>
      <c r="D40" s="9">
        <v>3.7138938003980302</v>
      </c>
      <c r="E40" s="9">
        <f t="shared" si="0"/>
        <v>0.24432427875148477</v>
      </c>
      <c r="F40" s="9">
        <f t="shared" si="1"/>
        <v>0.24432427875148477</v>
      </c>
      <c r="G40" s="7">
        <f t="shared" si="2"/>
        <v>7</v>
      </c>
      <c r="H40" s="9">
        <v>4.1846559562671395</v>
      </c>
      <c r="I40" s="9">
        <f t="shared" si="3"/>
        <v>4.2518342742416997E-2</v>
      </c>
      <c r="J40" s="7">
        <f t="shared" si="4"/>
        <v>20</v>
      </c>
      <c r="K40" s="9">
        <f t="shared" si="5"/>
        <v>1.038826342424946E-2</v>
      </c>
      <c r="L40" s="7">
        <f t="shared" si="6"/>
        <v>12</v>
      </c>
      <c r="M40" s="6">
        <f t="shared" si="7"/>
        <v>1</v>
      </c>
      <c r="N40" s="6">
        <f t="shared" si="8"/>
        <v>1.038826342424946E-2</v>
      </c>
    </row>
    <row r="41" spans="1:14" x14ac:dyDescent="0.25">
      <c r="A41" s="7">
        <v>54</v>
      </c>
      <c r="B41" s="7" t="s">
        <v>164</v>
      </c>
      <c r="C41" s="9">
        <v>8.3732204033854511</v>
      </c>
      <c r="D41" s="9">
        <v>6.20645180059834</v>
      </c>
      <c r="E41" s="9">
        <f t="shared" si="0"/>
        <v>0.34911551276016056</v>
      </c>
      <c r="F41" s="9">
        <f t="shared" si="1"/>
        <v>0.34911551276016056</v>
      </c>
      <c r="G41" s="7">
        <f t="shared" si="2"/>
        <v>13</v>
      </c>
      <c r="H41" s="9">
        <v>7.3187786252336995</v>
      </c>
      <c r="I41" s="9">
        <f t="shared" si="3"/>
        <v>2.4310700639887384E-2</v>
      </c>
      <c r="J41" s="7">
        <f t="shared" si="4"/>
        <v>3</v>
      </c>
      <c r="K41" s="9">
        <f t="shared" si="5"/>
        <v>8.4872427194530482E-3</v>
      </c>
      <c r="L41" s="7">
        <f t="shared" si="6"/>
        <v>9</v>
      </c>
      <c r="M41" s="6">
        <f t="shared" si="7"/>
        <v>1</v>
      </c>
      <c r="N41" s="6">
        <f t="shared" si="8"/>
        <v>8.4872427194530482E-3</v>
      </c>
    </row>
    <row r="42" spans="1:14" x14ac:dyDescent="0.25">
      <c r="A42" s="7">
        <v>63</v>
      </c>
      <c r="B42" s="7" t="s">
        <v>165</v>
      </c>
      <c r="C42" s="9">
        <v>6.4907396299161499</v>
      </c>
      <c r="D42" s="9">
        <v>5.2476266727667902</v>
      </c>
      <c r="E42" s="9">
        <f t="shared" si="0"/>
        <v>0.23689050968519706</v>
      </c>
      <c r="F42" s="9">
        <f t="shared" si="1"/>
        <v>0.23689050968519706</v>
      </c>
      <c r="G42" s="7">
        <f t="shared" si="2"/>
        <v>6</v>
      </c>
      <c r="H42" s="9">
        <v>5.9004483993187105</v>
      </c>
      <c r="I42" s="9">
        <f t="shared" si="3"/>
        <v>3.0154426268384431E-2</v>
      </c>
      <c r="J42" s="7">
        <f t="shared" si="4"/>
        <v>7</v>
      </c>
      <c r="K42" s="9">
        <f t="shared" si="5"/>
        <v>7.1432974079822832E-3</v>
      </c>
      <c r="L42" s="7">
        <f t="shared" si="6"/>
        <v>6</v>
      </c>
      <c r="M42" s="6">
        <f t="shared" si="7"/>
        <v>1</v>
      </c>
      <c r="N42" s="6">
        <f t="shared" si="8"/>
        <v>7.1432974079822832E-3</v>
      </c>
    </row>
    <row r="43" spans="1:14" x14ac:dyDescent="0.25">
      <c r="A43" s="7">
        <v>66</v>
      </c>
      <c r="B43" s="7" t="s">
        <v>166</v>
      </c>
      <c r="C43" s="9">
        <v>8.0302291800383188</v>
      </c>
      <c r="D43" s="9">
        <v>6.3302541928721201</v>
      </c>
      <c r="E43" s="9">
        <f t="shared" si="0"/>
        <v>0.26854766576046413</v>
      </c>
      <c r="F43" s="9">
        <f t="shared" si="1"/>
        <v>0.26854766576046413</v>
      </c>
      <c r="G43" s="7">
        <f t="shared" si="2"/>
        <v>9</v>
      </c>
      <c r="H43" s="9">
        <v>7.23260371172048</v>
      </c>
      <c r="I43" s="9">
        <f t="shared" si="3"/>
        <v>2.4600357395405888E-2</v>
      </c>
      <c r="J43" s="7">
        <f t="shared" si="4"/>
        <v>4</v>
      </c>
      <c r="K43" s="9">
        <f t="shared" si="5"/>
        <v>6.6063685554094221E-3</v>
      </c>
      <c r="L43" s="7">
        <f t="shared" si="6"/>
        <v>4</v>
      </c>
      <c r="M43" s="6">
        <f t="shared" si="7"/>
        <v>1</v>
      </c>
      <c r="N43" s="6">
        <f t="shared" si="8"/>
        <v>6.6063685554094221E-3</v>
      </c>
    </row>
    <row r="44" spans="1:14" x14ac:dyDescent="0.25">
      <c r="A44" s="7">
        <v>68</v>
      </c>
      <c r="B44" s="7" t="s">
        <v>167</v>
      </c>
      <c r="C44" s="9">
        <v>7.46165248098895</v>
      </c>
      <c r="D44" s="9">
        <v>5.6972735678825002</v>
      </c>
      <c r="E44" s="9">
        <f t="shared" si="0"/>
        <v>0.30968829073837412</v>
      </c>
      <c r="F44" s="9">
        <f t="shared" si="1"/>
        <v>0.30968829073837412</v>
      </c>
      <c r="G44" s="7">
        <f t="shared" si="2"/>
        <v>12</v>
      </c>
      <c r="H44" s="9">
        <v>6.6088780798944802</v>
      </c>
      <c r="I44" s="9">
        <f t="shared" si="3"/>
        <v>2.6922063632698126E-2</v>
      </c>
      <c r="J44" s="7">
        <f t="shared" si="4"/>
        <v>6</v>
      </c>
      <c r="K44" s="9">
        <f t="shared" si="5"/>
        <v>8.337447869560026E-3</v>
      </c>
      <c r="L44" s="7">
        <f t="shared" si="6"/>
        <v>7</v>
      </c>
      <c r="M44" s="6">
        <f t="shared" si="7"/>
        <v>1</v>
      </c>
      <c r="N44" s="6">
        <f t="shared" si="8"/>
        <v>8.337447869560026E-3</v>
      </c>
    </row>
    <row r="45" spans="1:14" x14ac:dyDescent="0.25">
      <c r="A45" s="7">
        <v>70</v>
      </c>
      <c r="B45" s="7" t="s">
        <v>168</v>
      </c>
      <c r="C45" s="9">
        <v>6.6651806829363798</v>
      </c>
      <c r="D45" s="9">
        <v>3.9462133580552803</v>
      </c>
      <c r="E45" s="9">
        <f t="shared" si="0"/>
        <v>0.68900666998426674</v>
      </c>
      <c r="F45" s="9">
        <f t="shared" si="1"/>
        <v>0.68900666998426674</v>
      </c>
      <c r="G45" s="7">
        <f t="shared" si="2"/>
        <v>25</v>
      </c>
      <c r="H45" s="9">
        <v>5.3098020718452297</v>
      </c>
      <c r="I45" s="9">
        <f t="shared" si="3"/>
        <v>3.3508713469960233E-2</v>
      </c>
      <c r="J45" s="7">
        <f t="shared" si="4"/>
        <v>11</v>
      </c>
      <c r="K45" s="9">
        <f t="shared" si="5"/>
        <v>2.3087727083394245E-2</v>
      </c>
      <c r="L45" s="7">
        <f t="shared" si="6"/>
        <v>21</v>
      </c>
      <c r="M45" s="6">
        <f t="shared" si="7"/>
        <v>1</v>
      </c>
      <c r="N45" s="6">
        <f t="shared" si="8"/>
        <v>2.3087727083394245E-2</v>
      </c>
    </row>
    <row r="46" spans="1:14" x14ac:dyDescent="0.25">
      <c r="A46" s="7">
        <v>73</v>
      </c>
      <c r="B46" s="7" t="s">
        <v>169</v>
      </c>
      <c r="C46" s="9">
        <v>5.8010180271112102</v>
      </c>
      <c r="D46" s="9">
        <v>3.9867097097984803</v>
      </c>
      <c r="E46" s="9">
        <f t="shared" si="0"/>
        <v>0.45508914603276679</v>
      </c>
      <c r="F46" s="9">
        <f t="shared" si="1"/>
        <v>0.45508914603276679</v>
      </c>
      <c r="G46" s="7">
        <f t="shared" si="2"/>
        <v>19</v>
      </c>
      <c r="H46" s="9">
        <v>4.9129838527213003</v>
      </c>
      <c r="I46" s="9">
        <f t="shared" si="3"/>
        <v>3.6215188476369731E-2</v>
      </c>
      <c r="J46" s="7">
        <f t="shared" si="4"/>
        <v>15</v>
      </c>
      <c r="K46" s="9">
        <f t="shared" si="5"/>
        <v>1.6481139197126796E-2</v>
      </c>
      <c r="L46" s="7">
        <f t="shared" si="6"/>
        <v>17</v>
      </c>
      <c r="M46" s="6">
        <f t="shared" si="7"/>
        <v>1</v>
      </c>
      <c r="N46" s="6">
        <f t="shared" si="8"/>
        <v>1.6481139197126796E-2</v>
      </c>
    </row>
    <row r="47" spans="1:14" x14ac:dyDescent="0.25">
      <c r="A47" s="7">
        <v>76</v>
      </c>
      <c r="B47" s="7" t="s">
        <v>170</v>
      </c>
      <c r="C47" s="9">
        <v>5.7347319909658498</v>
      </c>
      <c r="D47" s="9">
        <v>4.74236669756871</v>
      </c>
      <c r="E47" s="9">
        <f t="shared" si="0"/>
        <v>0.20925528468852908</v>
      </c>
      <c r="F47" s="9">
        <f t="shared" si="1"/>
        <v>0.20925528468852908</v>
      </c>
      <c r="G47" s="7">
        <f t="shared" si="2"/>
        <v>3</v>
      </c>
      <c r="H47" s="9">
        <v>5.2732470396220901</v>
      </c>
      <c r="I47" s="9">
        <f t="shared" si="3"/>
        <v>3.3741001487465692E-2</v>
      </c>
      <c r="J47" s="7">
        <f t="shared" si="4"/>
        <v>12</v>
      </c>
      <c r="K47" s="9">
        <f t="shared" si="5"/>
        <v>7.0604828719357171E-3</v>
      </c>
      <c r="L47" s="7">
        <f t="shared" si="6"/>
        <v>5</v>
      </c>
      <c r="M47" s="6">
        <f t="shared" si="7"/>
        <v>1</v>
      </c>
      <c r="N47" s="6">
        <f t="shared" si="8"/>
        <v>7.0604828719357171E-3</v>
      </c>
    </row>
    <row r="48" spans="1:14" x14ac:dyDescent="0.25">
      <c r="A48" s="7">
        <v>81</v>
      </c>
      <c r="B48" s="7" t="s">
        <v>171</v>
      </c>
      <c r="C48" s="9">
        <v>1.4753326164046301</v>
      </c>
      <c r="D48" s="9">
        <v>0.881794541871744</v>
      </c>
      <c r="E48" s="9">
        <f t="shared" si="0"/>
        <v>0.6731024590751159</v>
      </c>
      <c r="F48" s="9">
        <f t="shared" si="1"/>
        <v>0.6731024590751159</v>
      </c>
      <c r="G48" s="7">
        <f t="shared" si="2"/>
        <v>24</v>
      </c>
      <c r="H48" s="9">
        <v>1.1803947168394</v>
      </c>
      <c r="I48" s="9">
        <f t="shared" si="3"/>
        <v>0.15073316888783631</v>
      </c>
      <c r="J48" s="7">
        <f t="shared" si="4"/>
        <v>26</v>
      </c>
      <c r="K48" s="9">
        <f t="shared" si="5"/>
        <v>0.10145886664258737</v>
      </c>
      <c r="L48" s="7">
        <f t="shared" si="6"/>
        <v>26</v>
      </c>
      <c r="M48" s="6">
        <f t="shared" si="7"/>
        <v>1</v>
      </c>
      <c r="N48" s="6">
        <f t="shared" si="8"/>
        <v>0.10145886664258737</v>
      </c>
    </row>
    <row r="49" spans="1:25" x14ac:dyDescent="0.25">
      <c r="A49" s="7">
        <v>85</v>
      </c>
      <c r="B49" s="7" t="s">
        <v>172</v>
      </c>
      <c r="C49" s="9">
        <v>3.9434903112017397</v>
      </c>
      <c r="D49" s="9">
        <v>2.6699527623742001</v>
      </c>
      <c r="E49" s="9">
        <f t="shared" si="0"/>
        <v>0.47698879424933072</v>
      </c>
      <c r="F49" s="9">
        <f t="shared" si="1"/>
        <v>0.47698879424933072</v>
      </c>
      <c r="G49" s="7">
        <f t="shared" si="2"/>
        <v>22</v>
      </c>
      <c r="H49" s="9">
        <v>3.3071808042782296</v>
      </c>
      <c r="I49" s="9">
        <f t="shared" si="3"/>
        <v>5.3799488669472331E-2</v>
      </c>
      <c r="J49" s="7">
        <f t="shared" si="4"/>
        <v>23</v>
      </c>
      <c r="K49" s="9">
        <f t="shared" si="5"/>
        <v>2.5661753231682138E-2</v>
      </c>
      <c r="L49" s="7">
        <f t="shared" si="6"/>
        <v>23</v>
      </c>
      <c r="M49" s="6">
        <f t="shared" si="7"/>
        <v>1</v>
      </c>
      <c r="N49" s="6">
        <f t="shared" si="8"/>
        <v>2.5661753231682138E-2</v>
      </c>
    </row>
    <row r="50" spans="1:25" x14ac:dyDescent="0.25">
      <c r="A50" s="7">
        <v>86</v>
      </c>
      <c r="B50" s="7" t="s">
        <v>173</v>
      </c>
      <c r="C50" s="9">
        <v>1.3542465301911</v>
      </c>
      <c r="D50" s="9">
        <v>0.7609963979503831</v>
      </c>
      <c r="E50" s="9">
        <f t="shared" si="0"/>
        <v>0.77957022377311791</v>
      </c>
      <c r="F50" s="9">
        <f t="shared" si="1"/>
        <v>0.77957022377311791</v>
      </c>
      <c r="G50" s="7">
        <f t="shared" si="2"/>
        <v>28</v>
      </c>
      <c r="H50" s="9">
        <v>1.0593144001902401</v>
      </c>
      <c r="I50" s="9">
        <f t="shared" si="3"/>
        <v>0.1679620669517094</v>
      </c>
      <c r="J50" s="7">
        <f t="shared" si="4"/>
        <v>28</v>
      </c>
      <c r="K50" s="9">
        <f t="shared" si="5"/>
        <v>0.13093822611893952</v>
      </c>
      <c r="L50" s="7">
        <f t="shared" si="6"/>
        <v>27</v>
      </c>
      <c r="M50" s="6">
        <f t="shared" si="7"/>
        <v>1</v>
      </c>
      <c r="N50" s="6">
        <f t="shared" si="8"/>
        <v>0.13093822611893952</v>
      </c>
    </row>
    <row r="51" spans="1:25" x14ac:dyDescent="0.25">
      <c r="A51" s="7">
        <v>88</v>
      </c>
      <c r="B51" s="7" t="s">
        <v>116</v>
      </c>
      <c r="C51" s="9" t="s">
        <v>186</v>
      </c>
      <c r="D51" s="9" t="s">
        <v>186</v>
      </c>
      <c r="E51" s="9" t="s">
        <v>186</v>
      </c>
      <c r="F51" s="9" t="s">
        <v>186</v>
      </c>
      <c r="G51" s="8" t="s">
        <v>186</v>
      </c>
      <c r="H51" s="9" t="s">
        <v>186</v>
      </c>
      <c r="I51" s="9" t="s">
        <v>186</v>
      </c>
      <c r="J51" s="8" t="s">
        <v>186</v>
      </c>
      <c r="K51" s="9" t="s">
        <v>186</v>
      </c>
      <c r="L51" s="8" t="s">
        <v>186</v>
      </c>
      <c r="M51" s="6">
        <f t="shared" si="7"/>
        <v>1</v>
      </c>
      <c r="N51" s="6" t="e">
        <f t="shared" si="8"/>
        <v>#VALUE!</v>
      </c>
    </row>
    <row r="52" spans="1:25" x14ac:dyDescent="0.25">
      <c r="A52" s="7">
        <v>91</v>
      </c>
      <c r="B52" s="7" t="s">
        <v>174</v>
      </c>
      <c r="C52" s="9">
        <v>0.49045499132271897</v>
      </c>
      <c r="D52" s="9">
        <v>0.28472790689397398</v>
      </c>
      <c r="E52" s="9">
        <f t="shared" si="0"/>
        <v>0.72253923639930717</v>
      </c>
      <c r="F52" s="9">
        <f t="shared" si="1"/>
        <v>0.72253923639930717</v>
      </c>
      <c r="G52" s="7">
        <f t="shared" si="2"/>
        <v>27</v>
      </c>
      <c r="H52" s="9">
        <v>0.38459425306301803</v>
      </c>
      <c r="I52" s="9">
        <f t="shared" si="3"/>
        <v>0.4626294719450969</v>
      </c>
      <c r="J52" s="7">
        <f t="shared" si="4"/>
        <v>29</v>
      </c>
      <c r="K52" s="9">
        <f t="shared" si="5"/>
        <v>0.33426794539502502</v>
      </c>
      <c r="L52" s="7">
        <f t="shared" si="6"/>
        <v>29</v>
      </c>
      <c r="M52" s="6">
        <f t="shared" si="7"/>
        <v>1</v>
      </c>
      <c r="N52" s="6">
        <f t="shared" si="8"/>
        <v>0.33426794539502502</v>
      </c>
    </row>
    <row r="53" spans="1:25" x14ac:dyDescent="0.25">
      <c r="A53" s="7">
        <v>94</v>
      </c>
      <c r="B53" s="7" t="s">
        <v>175</v>
      </c>
      <c r="C53" s="9">
        <v>0.42863266180882997</v>
      </c>
      <c r="D53" s="9">
        <v>5.5788005578800599E-2</v>
      </c>
      <c r="E53" s="9">
        <f t="shared" si="0"/>
        <v>6.6832404629232718</v>
      </c>
      <c r="F53" s="9">
        <f t="shared" si="1"/>
        <v>6.6832404629232718</v>
      </c>
      <c r="G53" s="7">
        <f t="shared" si="2"/>
        <v>32</v>
      </c>
      <c r="H53" s="9">
        <v>0.233535730966838</v>
      </c>
      <c r="I53" s="9">
        <f t="shared" si="3"/>
        <v>0.7618732922412127</v>
      </c>
      <c r="J53" s="7">
        <f t="shared" si="4"/>
        <v>31</v>
      </c>
      <c r="K53" s="9">
        <f t="shared" si="5"/>
        <v>5.0917824143270396</v>
      </c>
      <c r="L53" s="7">
        <f t="shared" si="6"/>
        <v>32</v>
      </c>
      <c r="M53" s="6">
        <f t="shared" si="7"/>
        <v>1</v>
      </c>
      <c r="N53" s="6">
        <f t="shared" si="8"/>
        <v>5.0917824143270396</v>
      </c>
    </row>
    <row r="54" spans="1:25" x14ac:dyDescent="0.25">
      <c r="A54" s="7">
        <v>95</v>
      </c>
      <c r="B54" s="7" t="s">
        <v>176</v>
      </c>
      <c r="C54" s="9">
        <v>1.8716318693729999</v>
      </c>
      <c r="D54" s="9">
        <v>0.56748857929234198</v>
      </c>
      <c r="E54" s="9">
        <f t="shared" si="0"/>
        <v>2.2980960986156305</v>
      </c>
      <c r="F54" s="9">
        <f t="shared" si="1"/>
        <v>2.2980960986156305</v>
      </c>
      <c r="G54" s="7">
        <f t="shared" si="2"/>
        <v>31</v>
      </c>
      <c r="H54" s="9">
        <v>1.1776784635825601</v>
      </c>
      <c r="I54" s="9">
        <f t="shared" si="3"/>
        <v>0.15108082699110151</v>
      </c>
      <c r="J54" s="7">
        <f t="shared" si="4"/>
        <v>27</v>
      </c>
      <c r="K54" s="9">
        <f t="shared" si="5"/>
        <v>0.34719825908387342</v>
      </c>
      <c r="L54" s="7">
        <f t="shared" si="6"/>
        <v>30</v>
      </c>
      <c r="M54" s="6">
        <f t="shared" si="7"/>
        <v>1</v>
      </c>
      <c r="N54" s="6">
        <f t="shared" si="8"/>
        <v>0.34719825908387342</v>
      </c>
    </row>
    <row r="55" spans="1:25" x14ac:dyDescent="0.25">
      <c r="A55" s="7">
        <v>97</v>
      </c>
      <c r="B55" s="7" t="s">
        <v>177</v>
      </c>
      <c r="C55" s="9">
        <v>0.163719711853307</v>
      </c>
      <c r="D55" s="9">
        <v>0.56717476072314799</v>
      </c>
      <c r="E55" s="9">
        <f t="shared" si="0"/>
        <v>-0.7113416830386381</v>
      </c>
      <c r="F55" s="9">
        <f t="shared" si="1"/>
        <v>0.7113416830386381</v>
      </c>
      <c r="G55" s="7">
        <f t="shared" si="2"/>
        <v>26</v>
      </c>
      <c r="H55" s="9">
        <v>0.37992477489457099</v>
      </c>
      <c r="I55" s="9">
        <f t="shared" si="3"/>
        <v>0.46831543496218964</v>
      </c>
      <c r="J55" s="7">
        <f t="shared" si="4"/>
        <v>30</v>
      </c>
      <c r="K55" s="9">
        <f t="shared" si="5"/>
        <v>0.33313228969897585</v>
      </c>
      <c r="L55" s="7">
        <f t="shared" si="6"/>
        <v>28</v>
      </c>
      <c r="M55" s="6">
        <f t="shared" si="7"/>
        <v>-1</v>
      </c>
      <c r="N55" s="6">
        <f t="shared" si="8"/>
        <v>-0.33313228969897585</v>
      </c>
    </row>
    <row r="56" spans="1:25" x14ac:dyDescent="0.25">
      <c r="A56" s="7">
        <v>99</v>
      </c>
      <c r="B56" s="7" t="s">
        <v>178</v>
      </c>
      <c r="C56" s="9">
        <v>0.27053349204631499</v>
      </c>
      <c r="D56" s="9">
        <v>9.5874979027348303E-2</v>
      </c>
      <c r="E56" s="9">
        <f>(C56-D56)/D56</f>
        <v>1.8217319554160778</v>
      </c>
      <c r="F56" s="9">
        <f t="shared" si="1"/>
        <v>1.8217319554160778</v>
      </c>
      <c r="G56" s="7">
        <f t="shared" si="2"/>
        <v>30</v>
      </c>
      <c r="H56" s="9">
        <v>0.177924636207663</v>
      </c>
      <c r="I56" s="9">
        <f t="shared" si="3"/>
        <v>1</v>
      </c>
      <c r="J56" s="7">
        <f t="shared" si="4"/>
        <v>32</v>
      </c>
      <c r="K56" s="9">
        <f t="shared" si="5"/>
        <v>1.8217319554160778</v>
      </c>
      <c r="L56" s="7">
        <f t="shared" si="6"/>
        <v>31</v>
      </c>
      <c r="M56" s="6">
        <f t="shared" si="7"/>
        <v>1</v>
      </c>
      <c r="N56" s="6">
        <f t="shared" si="8"/>
        <v>1.8217319554160778</v>
      </c>
    </row>
    <row r="57" spans="1:25" customFormat="1" ht="13.35" customHeight="1" x14ac:dyDescent="0.25">
      <c r="A57" s="33" t="s">
        <v>122</v>
      </c>
      <c r="B57" s="33"/>
      <c r="C57" s="33"/>
      <c r="D57" s="33"/>
      <c r="E57" s="33"/>
      <c r="F57" s="33"/>
      <c r="G57" s="33"/>
      <c r="H57" s="33"/>
      <c r="I57" s="33"/>
      <c r="J57" s="33"/>
      <c r="K57" s="33"/>
      <c r="L57" s="33"/>
      <c r="M57" s="6"/>
      <c r="N57" s="6"/>
      <c r="O57" s="6"/>
      <c r="P57" s="6"/>
      <c r="Q57" s="6"/>
      <c r="R57" s="6"/>
      <c r="S57" s="6"/>
      <c r="T57" s="6"/>
      <c r="U57" s="6"/>
      <c r="V57" s="6"/>
      <c r="W57" s="6"/>
      <c r="X57" s="6"/>
      <c r="Y57" s="6"/>
    </row>
    <row r="58" spans="1:25" customFormat="1" ht="13.35" customHeight="1" x14ac:dyDescent="0.25">
      <c r="A58" s="34" t="s">
        <v>123</v>
      </c>
      <c r="B58" s="34"/>
      <c r="C58" s="29">
        <f>AVERAGE(C24:C56)</f>
        <v>5.1034494159672699</v>
      </c>
      <c r="D58" s="29">
        <f>AVERAGE(D24:D56)</f>
        <v>3.7422738144649017</v>
      </c>
      <c r="E58" s="29">
        <f>AVERAGE(E24:E56)</f>
        <v>0.68454347096385959</v>
      </c>
      <c r="F58" s="29">
        <f>AVERAGE(F24:F56)</f>
        <v>0.72900232615377436</v>
      </c>
      <c r="G58" s="26" t="s">
        <v>124</v>
      </c>
      <c r="H58" s="29">
        <f>AVERAGE(H24:H56)</f>
        <v>4.4396051012668609</v>
      </c>
      <c r="I58" s="29">
        <f>AVERAGE(I24:I56)</f>
        <v>0.127054348664488</v>
      </c>
      <c r="J58" s="26" t="s">
        <v>124</v>
      </c>
      <c r="K58" s="29">
        <f>AVERAGE(K24:K56)</f>
        <v>0.26633545637072076</v>
      </c>
      <c r="L58" s="26" t="s">
        <v>124</v>
      </c>
      <c r="M58" s="6"/>
      <c r="N58" s="6"/>
      <c r="O58" s="6"/>
      <c r="P58" s="6"/>
      <c r="Q58" s="6"/>
      <c r="R58" s="6"/>
      <c r="S58" s="6"/>
      <c r="T58" s="6"/>
      <c r="U58" s="6"/>
      <c r="V58" s="6"/>
      <c r="W58" s="6"/>
      <c r="X58" s="6"/>
      <c r="Y58" s="6"/>
    </row>
    <row r="59" spans="1:25" customFormat="1" ht="13.35" customHeight="1" x14ac:dyDescent="0.25">
      <c r="A59" s="34" t="s">
        <v>125</v>
      </c>
      <c r="B59" s="34"/>
      <c r="C59" s="29">
        <f>_xlfn.STDEV.S(C24:C56)</f>
        <v>3.1578551629969884</v>
      </c>
      <c r="D59" s="29">
        <f>_xlfn.STDEV.S(D24:D56)</f>
        <v>2.5715024521289052</v>
      </c>
      <c r="E59" s="29">
        <f>_xlfn.STDEV.S(E24:E56)</f>
        <v>1.206751371665387</v>
      </c>
      <c r="F59" s="29">
        <f>_xlfn.STDEV.S(F24:F56)</f>
        <v>1.1795664453758805</v>
      </c>
      <c r="G59" s="26" t="s">
        <v>124</v>
      </c>
      <c r="H59" s="29">
        <f>_xlfn.STDEV.S(H24:H56)</f>
        <v>2.8687784438146173</v>
      </c>
      <c r="I59" s="29">
        <f>_xlfn.STDEV.S(I24:I56)</f>
        <v>0.2276487798761504</v>
      </c>
      <c r="J59" s="26" t="s">
        <v>124</v>
      </c>
      <c r="K59" s="29">
        <f>_xlfn.STDEV.S(K24:K56)</f>
        <v>0.93934279317836733</v>
      </c>
      <c r="L59" s="26" t="s">
        <v>124</v>
      </c>
      <c r="M59" s="6"/>
      <c r="N59" s="6"/>
      <c r="O59" s="6"/>
      <c r="P59" s="6"/>
      <c r="Q59" s="6"/>
      <c r="R59" s="6"/>
      <c r="S59" s="6"/>
      <c r="T59" s="6"/>
      <c r="U59" s="6"/>
      <c r="V59" s="6"/>
      <c r="W59" s="6"/>
      <c r="X59" s="6"/>
      <c r="Y59" s="6"/>
    </row>
    <row r="60" spans="1:25" customFormat="1" ht="13.35" customHeight="1" x14ac:dyDescent="0.25">
      <c r="A60" s="34" t="s">
        <v>126</v>
      </c>
      <c r="B60" s="34"/>
      <c r="C60" s="29">
        <f>_xlfn.VAR.S(C24:C56)</f>
        <v>9.9720492304667374</v>
      </c>
      <c r="D60" s="29">
        <f>_xlfn.VAR.S(D24:D56)</f>
        <v>6.6126248613049716</v>
      </c>
      <c r="E60" s="29">
        <f>_xlfn.VAR.S(E24:E56)</f>
        <v>1.4562488730162932</v>
      </c>
      <c r="F60" s="29">
        <f>_xlfn.VAR.S(F24:F56)</f>
        <v>1.39137699905669</v>
      </c>
      <c r="G60" s="26" t="s">
        <v>124</v>
      </c>
      <c r="H60" s="29">
        <f>_xlfn.VAR.S(H24:H56)</f>
        <v>8.2298897596954177</v>
      </c>
      <c r="I60" s="29">
        <f>_xlfn.VAR.S(I24:I56)</f>
        <v>5.1823966979099981E-2</v>
      </c>
      <c r="J60" s="26" t="s">
        <v>124</v>
      </c>
      <c r="K60" s="29">
        <f>_xlfn.VAR.S(K24:K56)</f>
        <v>0.88236488309613703</v>
      </c>
      <c r="L60" s="26" t="s">
        <v>124</v>
      </c>
      <c r="M60" s="6"/>
      <c r="N60" s="6"/>
      <c r="O60" s="6"/>
      <c r="P60" s="6"/>
      <c r="Q60" s="6"/>
      <c r="R60" s="6"/>
      <c r="S60" s="6"/>
      <c r="T60" s="6"/>
      <c r="U60" s="6"/>
      <c r="V60" s="6"/>
      <c r="W60" s="6"/>
      <c r="X60" s="6"/>
      <c r="Y60" s="6"/>
    </row>
    <row r="61" spans="1:25" customFormat="1" ht="13.35" customHeight="1" x14ac:dyDescent="0.25">
      <c r="A61" s="34" t="s">
        <v>127</v>
      </c>
      <c r="B61" s="34"/>
      <c r="C61" s="29">
        <f>MAX(C24:C56)</f>
        <v>15.975610043089599</v>
      </c>
      <c r="D61" s="29">
        <f>MAX(D24:D56)</f>
        <v>12.9965065737895</v>
      </c>
      <c r="E61" s="29">
        <f>MAX(E24:E56)</f>
        <v>6.6832404629232718</v>
      </c>
      <c r="F61" s="29">
        <f>MAX(F24:F56)</f>
        <v>6.6832404629232718</v>
      </c>
      <c r="G61" s="26" t="s">
        <v>124</v>
      </c>
      <c r="H61" s="29">
        <f>MAX(H24:H56)</f>
        <v>14.569621806511901</v>
      </c>
      <c r="I61" s="29">
        <f>MAX(I24:I56)</f>
        <v>1</v>
      </c>
      <c r="J61" s="26" t="s">
        <v>124</v>
      </c>
      <c r="K61" s="29">
        <f>MAX(K24:K56)</f>
        <v>5.0917824143270396</v>
      </c>
      <c r="L61" s="26" t="s">
        <v>124</v>
      </c>
      <c r="M61" s="6"/>
      <c r="N61" s="6"/>
      <c r="O61" s="6"/>
      <c r="P61" s="6"/>
      <c r="Q61" s="6"/>
      <c r="R61" s="6"/>
      <c r="S61" s="6"/>
      <c r="T61" s="6"/>
      <c r="U61" s="6"/>
      <c r="V61" s="6"/>
      <c r="W61" s="6"/>
      <c r="X61" s="6"/>
      <c r="Y61" s="6"/>
    </row>
    <row r="62" spans="1:25" customFormat="1" ht="13.35" customHeight="1" x14ac:dyDescent="0.25">
      <c r="A62" s="34" t="s">
        <v>128</v>
      </c>
      <c r="B62" s="34"/>
      <c r="C62" s="29">
        <f>MIN(C24:C56)</f>
        <v>0.163719711853307</v>
      </c>
      <c r="D62" s="29">
        <f>MIN(D24:D56)</f>
        <v>5.5788005578800599E-2</v>
      </c>
      <c r="E62" s="29">
        <f>MIN(E24:E56)</f>
        <v>-0.7113416830386381</v>
      </c>
      <c r="F62" s="29">
        <f>MIN(F24:F56)</f>
        <v>0.17772143009338653</v>
      </c>
      <c r="G62" s="26" t="s">
        <v>124</v>
      </c>
      <c r="H62" s="29">
        <f>MIN(H24:H56)</f>
        <v>0.177924636207663</v>
      </c>
      <c r="I62" s="29">
        <f>MIN(I24:I56)</f>
        <v>1.2212028463782051E-2</v>
      </c>
      <c r="J62" s="26" t="s">
        <v>124</v>
      </c>
      <c r="K62" s="29">
        <f>MIN(K24:K56)</f>
        <v>2.7992827270226042E-3</v>
      </c>
      <c r="L62" s="26" t="s">
        <v>124</v>
      </c>
      <c r="M62" s="6"/>
      <c r="N62" s="6"/>
      <c r="O62" s="6"/>
      <c r="P62" s="6"/>
      <c r="Q62" s="6"/>
      <c r="R62" s="6"/>
      <c r="S62" s="6"/>
      <c r="T62" s="6"/>
      <c r="U62" s="6"/>
      <c r="V62" s="6"/>
      <c r="W62" s="6"/>
      <c r="X62" s="6"/>
      <c r="Y62" s="6"/>
    </row>
    <row r="63" spans="1:25" ht="18.75" x14ac:dyDescent="0.25">
      <c r="A63" s="31" t="s">
        <v>129</v>
      </c>
      <c r="B63" s="31"/>
      <c r="C63" s="31"/>
      <c r="D63" s="31"/>
      <c r="E63" s="31"/>
      <c r="F63" s="31"/>
      <c r="G63" s="31"/>
      <c r="H63" s="31"/>
      <c r="I63" s="31"/>
      <c r="J63" s="31"/>
      <c r="K63" s="31"/>
      <c r="L63" s="31"/>
    </row>
    <row r="64" spans="1:25" ht="43.7" customHeight="1" x14ac:dyDescent="0.25">
      <c r="A64" s="32"/>
      <c r="B64" s="32"/>
      <c r="C64" s="32"/>
      <c r="D64" s="32"/>
      <c r="E64" s="32"/>
      <c r="F64" s="32"/>
      <c r="G64" s="32"/>
      <c r="H64" s="32"/>
      <c r="I64" s="32"/>
      <c r="J64" s="32"/>
      <c r="K64" s="32"/>
      <c r="L64" s="32"/>
    </row>
  </sheetData>
  <mergeCells count="20">
    <mergeCell ref="B18:L18"/>
    <mergeCell ref="A14:L14"/>
    <mergeCell ref="B15:F15"/>
    <mergeCell ref="H15:L15"/>
    <mergeCell ref="B16:L16"/>
    <mergeCell ref="B17:L17"/>
    <mergeCell ref="A63:L63"/>
    <mergeCell ref="A64:L64"/>
    <mergeCell ref="B19:L19"/>
    <mergeCell ref="B20:L20"/>
    <mergeCell ref="B21:D21"/>
    <mergeCell ref="F21:I21"/>
    <mergeCell ref="K21:L21"/>
    <mergeCell ref="A22:L22"/>
    <mergeCell ref="A57:L57"/>
    <mergeCell ref="A58:B58"/>
    <mergeCell ref="A59:B59"/>
    <mergeCell ref="A60:B60"/>
    <mergeCell ref="A61:B61"/>
    <mergeCell ref="A62:B62"/>
  </mergeCells>
  <conditionalFormatting sqref="G24:G50 G52:G56">
    <cfRule type="colorScale" priority="6">
      <colorScale>
        <cfvo type="min"/>
        <cfvo type="percentile" val="50"/>
        <cfvo type="max"/>
        <color rgb="FF63BE7B"/>
        <color rgb="FFFFEB84"/>
        <color rgb="FFF8696B"/>
      </colorScale>
    </cfRule>
  </conditionalFormatting>
  <conditionalFormatting sqref="G58:G62">
    <cfRule type="colorScale" priority="3">
      <colorScale>
        <cfvo type="min"/>
        <cfvo type="percentile" val="50"/>
        <cfvo type="max"/>
        <color rgb="FF63BE7B"/>
        <color rgb="FFFFEB84"/>
        <color rgb="FFF8696B"/>
      </colorScale>
    </cfRule>
  </conditionalFormatting>
  <conditionalFormatting sqref="J24:J50 J52:J56">
    <cfRule type="colorScale" priority="5">
      <colorScale>
        <cfvo type="min"/>
        <cfvo type="percentile" val="50"/>
        <cfvo type="max"/>
        <color rgb="FF63BE7B"/>
        <color rgb="FFFFEB84"/>
        <color rgb="FFF8696B"/>
      </colorScale>
    </cfRule>
  </conditionalFormatting>
  <conditionalFormatting sqref="J58:J62">
    <cfRule type="colorScale" priority="2">
      <colorScale>
        <cfvo type="min"/>
        <cfvo type="percentile" val="50"/>
        <cfvo type="max"/>
        <color rgb="FF63BE7B"/>
        <color rgb="FFFFEB84"/>
        <color rgb="FFF8696B"/>
      </colorScale>
    </cfRule>
  </conditionalFormatting>
  <conditionalFormatting sqref="L24:L50 L52:L56">
    <cfRule type="colorScale" priority="4">
      <colorScale>
        <cfvo type="min"/>
        <cfvo type="percentile" val="50"/>
        <cfvo type="max"/>
        <color rgb="FF63BE7B"/>
        <color rgb="FFFFEB84"/>
        <color rgb="FFF8696B"/>
      </colorScale>
    </cfRule>
  </conditionalFormatting>
  <conditionalFormatting sqref="L58:L62">
    <cfRule type="colorScale" priority="1">
      <colorScale>
        <cfvo type="min"/>
        <cfvo type="percentile" val="50"/>
        <cfvo type="max"/>
        <color rgb="FF63BE7B"/>
        <color rgb="FFFFEB84"/>
        <color rgb="FFF8696B"/>
      </colorScale>
    </cfRule>
  </conditionalFormatting>
  <pageMargins left="0.7" right="0.7" top="0.75" bottom="0.75" header="0.3" footer="0.3"/>
  <drawing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D4F60F-AAA7-48CE-B463-8FD4973244F7}">
  <sheetPr>
    <tabColor rgb="FF00B050"/>
  </sheetPr>
  <dimension ref="A14:Y64"/>
  <sheetViews>
    <sheetView zoomScale="80" zoomScaleNormal="80" workbookViewId="0"/>
  </sheetViews>
  <sheetFormatPr baseColWidth="10" defaultColWidth="10.625" defaultRowHeight="15" x14ac:dyDescent="0.25"/>
  <cols>
    <col min="1" max="1" width="15.375" style="10" customWidth="1"/>
    <col min="2" max="12" width="13.375" style="10" customWidth="1"/>
    <col min="13" max="16384" width="10.625" style="1"/>
  </cols>
  <sheetData>
    <row r="14" spans="1:12" ht="18.75" x14ac:dyDescent="0.25">
      <c r="A14" s="31" t="s">
        <v>63</v>
      </c>
      <c r="B14" s="31"/>
      <c r="C14" s="31"/>
      <c r="D14" s="31"/>
      <c r="E14" s="31"/>
      <c r="F14" s="31"/>
      <c r="G14" s="31"/>
      <c r="H14" s="31"/>
      <c r="I14" s="31"/>
      <c r="J14" s="31"/>
      <c r="K14" s="31"/>
      <c r="L14" s="31"/>
    </row>
    <row r="15" spans="1:12" s="3" customFormat="1" ht="44.1" customHeight="1" x14ac:dyDescent="0.25">
      <c r="A15" s="2" t="s">
        <v>1</v>
      </c>
      <c r="B15" s="42" t="s">
        <v>64</v>
      </c>
      <c r="C15" s="43"/>
      <c r="D15" s="43"/>
      <c r="E15" s="43"/>
      <c r="F15" s="44"/>
      <c r="G15" s="4" t="s">
        <v>3</v>
      </c>
      <c r="H15" s="38" t="s">
        <v>200</v>
      </c>
      <c r="I15" s="38"/>
      <c r="J15" s="38"/>
      <c r="K15" s="38"/>
      <c r="L15" s="38"/>
    </row>
    <row r="16" spans="1:12" s="3" customFormat="1" ht="44.1" customHeight="1" x14ac:dyDescent="0.25">
      <c r="A16" s="2" t="s">
        <v>5</v>
      </c>
      <c r="B16" s="39" t="s">
        <v>56</v>
      </c>
      <c r="C16" s="39"/>
      <c r="D16" s="39"/>
      <c r="E16" s="39"/>
      <c r="F16" s="39"/>
      <c r="G16" s="39"/>
      <c r="H16" s="39"/>
      <c r="I16" s="39"/>
      <c r="J16" s="39"/>
      <c r="K16" s="39"/>
      <c r="L16" s="39"/>
    </row>
    <row r="17" spans="1:14" s="3" customFormat="1" ht="44.1" customHeight="1" x14ac:dyDescent="0.25">
      <c r="A17" s="2" t="s">
        <v>66</v>
      </c>
      <c r="B17" s="39" t="s">
        <v>220</v>
      </c>
      <c r="C17" s="39"/>
      <c r="D17" s="39"/>
      <c r="E17" s="39"/>
      <c r="F17" s="39"/>
      <c r="G17" s="39"/>
      <c r="H17" s="39"/>
      <c r="I17" s="39"/>
      <c r="J17" s="39"/>
      <c r="K17" s="39"/>
      <c r="L17" s="39"/>
    </row>
    <row r="18" spans="1:14" s="3" customFormat="1" ht="44.1" customHeight="1" x14ac:dyDescent="0.25">
      <c r="A18" s="2" t="s">
        <v>68</v>
      </c>
      <c r="B18" s="39" t="s">
        <v>221</v>
      </c>
      <c r="C18" s="39"/>
      <c r="D18" s="39"/>
      <c r="E18" s="39"/>
      <c r="F18" s="39"/>
      <c r="G18" s="39"/>
      <c r="H18" s="39"/>
      <c r="I18" s="39"/>
      <c r="J18" s="39"/>
      <c r="K18" s="39"/>
      <c r="L18" s="39"/>
    </row>
    <row r="19" spans="1:14" s="3" customFormat="1" ht="44.1" customHeight="1" x14ac:dyDescent="0.25">
      <c r="A19" s="2" t="s">
        <v>70</v>
      </c>
      <c r="B19" s="39"/>
      <c r="C19" s="39"/>
      <c r="D19" s="39"/>
      <c r="E19" s="39"/>
      <c r="F19" s="39"/>
      <c r="G19" s="39"/>
      <c r="H19" s="39"/>
      <c r="I19" s="39"/>
      <c r="J19" s="39"/>
      <c r="K19" s="39"/>
      <c r="L19" s="39"/>
    </row>
    <row r="20" spans="1:14" s="3" customFormat="1" ht="44.1" customHeight="1" x14ac:dyDescent="0.25">
      <c r="A20" s="2" t="s">
        <v>71</v>
      </c>
      <c r="B20" s="39" t="s">
        <v>247</v>
      </c>
      <c r="C20" s="39"/>
      <c r="D20" s="39"/>
      <c r="E20" s="39"/>
      <c r="F20" s="39"/>
      <c r="G20" s="39"/>
      <c r="H20" s="39"/>
      <c r="I20" s="39"/>
      <c r="J20" s="39"/>
      <c r="K20" s="39"/>
      <c r="L20" s="39"/>
    </row>
    <row r="21" spans="1:14" s="3" customFormat="1" ht="43.7" customHeight="1" x14ac:dyDescent="0.25">
      <c r="A21" s="27" t="s">
        <v>72</v>
      </c>
      <c r="B21" s="40" t="s">
        <v>145</v>
      </c>
      <c r="C21" s="40"/>
      <c r="D21" s="40"/>
      <c r="E21" s="28" t="s">
        <v>74</v>
      </c>
      <c r="F21" s="41" t="s">
        <v>185</v>
      </c>
      <c r="G21" s="36"/>
      <c r="H21" s="36"/>
      <c r="I21" s="37"/>
      <c r="J21" s="2" t="s">
        <v>76</v>
      </c>
      <c r="K21" s="39" t="s">
        <v>14</v>
      </c>
      <c r="L21" s="39"/>
    </row>
    <row r="22" spans="1:14" ht="18.75" x14ac:dyDescent="0.25">
      <c r="A22" s="31" t="s">
        <v>77</v>
      </c>
      <c r="B22" s="31"/>
      <c r="C22" s="31"/>
      <c r="D22" s="31"/>
      <c r="E22" s="31"/>
      <c r="F22" s="31"/>
      <c r="G22" s="31"/>
      <c r="H22" s="31"/>
      <c r="I22" s="31"/>
      <c r="J22" s="31"/>
      <c r="K22" s="31"/>
      <c r="L22" s="31"/>
    </row>
    <row r="23" spans="1:14" s="6" customFormat="1" ht="32.25" customHeight="1" x14ac:dyDescent="0.25">
      <c r="A23" s="4" t="s">
        <v>78</v>
      </c>
      <c r="B23" s="5" t="s">
        <v>79</v>
      </c>
      <c r="C23" s="2" t="s">
        <v>80</v>
      </c>
      <c r="D23" s="2" t="s">
        <v>81</v>
      </c>
      <c r="E23" s="2" t="s">
        <v>82</v>
      </c>
      <c r="F23" s="2" t="s">
        <v>83</v>
      </c>
      <c r="G23" s="2" t="s">
        <v>84</v>
      </c>
      <c r="H23" s="2" t="s">
        <v>85</v>
      </c>
      <c r="I23" s="2" t="s">
        <v>86</v>
      </c>
      <c r="J23" s="2" t="s">
        <v>87</v>
      </c>
      <c r="K23" s="2" t="s">
        <v>88</v>
      </c>
      <c r="L23" s="2" t="s">
        <v>89</v>
      </c>
    </row>
    <row r="24" spans="1:14" x14ac:dyDescent="0.25">
      <c r="A24" s="7">
        <v>5</v>
      </c>
      <c r="B24" s="7" t="s">
        <v>147</v>
      </c>
      <c r="C24" s="9">
        <v>2.5342132900549204</v>
      </c>
      <c r="D24" s="9">
        <v>2.2251270223655797</v>
      </c>
      <c r="E24" s="9">
        <f>(C24-D24)/D24</f>
        <v>0.13890724645496619</v>
      </c>
      <c r="F24" s="8">
        <f>ABS(E24)</f>
        <v>0.13890724645496619</v>
      </c>
      <c r="G24" s="7">
        <f>RANK(F24,$F$24:$F$56,1)</f>
        <v>6</v>
      </c>
      <c r="H24" s="9">
        <v>2.3872037446681302</v>
      </c>
      <c r="I24" s="9">
        <f>MIN($H$24:$H$56)/H24</f>
        <v>5.6922655584267651E-2</v>
      </c>
      <c r="J24" s="7">
        <f>RANK(I24,$I$24:$I$56,1)</f>
        <v>6</v>
      </c>
      <c r="K24" s="8">
        <f>I24*F24</f>
        <v>7.9069693481150245E-3</v>
      </c>
      <c r="L24" s="7">
        <f>RANK(K24,$K$24:$K$56,1)</f>
        <v>6</v>
      </c>
      <c r="M24" s="6">
        <f>IF(E24&gt;0,1,-1)</f>
        <v>1</v>
      </c>
      <c r="N24" s="6">
        <f>K24*M24</f>
        <v>7.9069693481150245E-3</v>
      </c>
    </row>
    <row r="25" spans="1:14" x14ac:dyDescent="0.25">
      <c r="A25" s="7">
        <v>8</v>
      </c>
      <c r="B25" s="7" t="s">
        <v>148</v>
      </c>
      <c r="C25" s="9">
        <v>3.1206290194760902</v>
      </c>
      <c r="D25" s="9">
        <v>2.5907910588133198</v>
      </c>
      <c r="E25" s="9">
        <f t="shared" ref="E25:E54" si="0">(C25-D25)/D25</f>
        <v>0.20450817863539184</v>
      </c>
      <c r="F25" s="8">
        <f t="shared" ref="F25:F56" si="1">ABS(E25)</f>
        <v>0.20450817863539184</v>
      </c>
      <c r="G25" s="7">
        <f t="shared" ref="G25:G56" si="2">RANK(F25,$F$24:$F$56,1)</f>
        <v>10</v>
      </c>
      <c r="H25" s="9">
        <v>2.8658727924105096</v>
      </c>
      <c r="I25" s="9">
        <f t="shared" ref="I25:I56" si="3">MIN($H$24:$H$56)/H25</f>
        <v>4.7415215681266561E-2</v>
      </c>
      <c r="J25" s="7">
        <f t="shared" ref="J25:J56" si="4">RANK(I25,$I$24:$I$56,1)</f>
        <v>4</v>
      </c>
      <c r="K25" s="8">
        <f t="shared" ref="K25:K56" si="5">I25*F25</f>
        <v>9.6967993985800933E-3</v>
      </c>
      <c r="L25" s="7">
        <f t="shared" ref="L25:L56" si="6">RANK(K25,$K$24:$K$56,1)</f>
        <v>9</v>
      </c>
      <c r="M25" s="6">
        <f t="shared" ref="M25:M56" si="7">IF(E25&gt;0,1,-1)</f>
        <v>1</v>
      </c>
      <c r="N25" s="6">
        <f t="shared" ref="N25:N56" si="8">K25*M25</f>
        <v>9.6967993985800933E-3</v>
      </c>
    </row>
    <row r="26" spans="1:14" x14ac:dyDescent="0.25">
      <c r="A26" s="7">
        <v>11</v>
      </c>
      <c r="B26" s="7" t="s">
        <v>149</v>
      </c>
      <c r="C26" s="9">
        <v>9.4201031231099801</v>
      </c>
      <c r="D26" s="9">
        <v>7.60134523568943</v>
      </c>
      <c r="E26" s="9">
        <f t="shared" si="0"/>
        <v>0.23926789680347832</v>
      </c>
      <c r="F26" s="8">
        <f t="shared" si="1"/>
        <v>0.23926789680347832</v>
      </c>
      <c r="G26" s="7">
        <f t="shared" si="2"/>
        <v>12</v>
      </c>
      <c r="H26" s="9">
        <v>8.5617401218756406</v>
      </c>
      <c r="I26" s="9">
        <f t="shared" si="3"/>
        <v>1.587130357064016E-2</v>
      </c>
      <c r="J26" s="7">
        <f t="shared" si="4"/>
        <v>1</v>
      </c>
      <c r="K26" s="8">
        <f t="shared" si="5"/>
        <v>3.7974934248766069E-3</v>
      </c>
      <c r="L26" s="7">
        <f t="shared" si="6"/>
        <v>4</v>
      </c>
      <c r="M26" s="6">
        <f t="shared" si="7"/>
        <v>1</v>
      </c>
      <c r="N26" s="6">
        <f t="shared" si="8"/>
        <v>3.7974934248766069E-3</v>
      </c>
    </row>
    <row r="27" spans="1:14" x14ac:dyDescent="0.25">
      <c r="A27" s="7">
        <v>13</v>
      </c>
      <c r="B27" s="7" t="s">
        <v>150</v>
      </c>
      <c r="C27" s="9">
        <v>2.3922706140319598</v>
      </c>
      <c r="D27" s="9">
        <v>1.78458669613434</v>
      </c>
      <c r="E27" s="9">
        <f t="shared" si="0"/>
        <v>0.34051801417882738</v>
      </c>
      <c r="F27" s="8">
        <f t="shared" si="1"/>
        <v>0.34051801417882738</v>
      </c>
      <c r="G27" s="7">
        <f t="shared" si="2"/>
        <v>16</v>
      </c>
      <c r="H27" s="9">
        <v>2.0941362973540403</v>
      </c>
      <c r="I27" s="9">
        <f t="shared" si="3"/>
        <v>6.4888792930484579E-2</v>
      </c>
      <c r="J27" s="7">
        <f t="shared" si="4"/>
        <v>8</v>
      </c>
      <c r="K27" s="8">
        <f t="shared" si="5"/>
        <v>2.209580291114974E-2</v>
      </c>
      <c r="L27" s="7">
        <f t="shared" si="6"/>
        <v>12</v>
      </c>
      <c r="M27" s="6">
        <f t="shared" si="7"/>
        <v>1</v>
      </c>
      <c r="N27" s="6">
        <f t="shared" si="8"/>
        <v>2.209580291114974E-2</v>
      </c>
    </row>
    <row r="28" spans="1:14" x14ac:dyDescent="0.25">
      <c r="A28" s="7">
        <v>15</v>
      </c>
      <c r="B28" s="7" t="s">
        <v>151</v>
      </c>
      <c r="C28" s="9">
        <v>4.9844055149094899</v>
      </c>
      <c r="D28" s="9">
        <v>3.73673418436465</v>
      </c>
      <c r="E28" s="9">
        <f t="shared" si="0"/>
        <v>0.33389352011319989</v>
      </c>
      <c r="F28" s="8">
        <f t="shared" si="1"/>
        <v>0.33389352011319989</v>
      </c>
      <c r="G28" s="7">
        <f t="shared" si="2"/>
        <v>15</v>
      </c>
      <c r="H28" s="9">
        <v>4.3767013167980204</v>
      </c>
      <c r="I28" s="9">
        <f t="shared" si="3"/>
        <v>3.1047578240187453E-2</v>
      </c>
      <c r="J28" s="7">
        <f t="shared" si="4"/>
        <v>3</v>
      </c>
      <c r="K28" s="8">
        <f t="shared" si="5"/>
        <v>1.0366585189606177E-2</v>
      </c>
      <c r="L28" s="7">
        <f t="shared" si="6"/>
        <v>10</v>
      </c>
      <c r="M28" s="6">
        <f t="shared" si="7"/>
        <v>1</v>
      </c>
      <c r="N28" s="6">
        <f t="shared" si="8"/>
        <v>1.0366585189606177E-2</v>
      </c>
    </row>
    <row r="29" spans="1:14" x14ac:dyDescent="0.25">
      <c r="A29" s="7">
        <v>17</v>
      </c>
      <c r="B29" s="7" t="s">
        <v>152</v>
      </c>
      <c r="C29" s="9">
        <v>2.9601550839127699</v>
      </c>
      <c r="D29" s="9">
        <v>2.6067326041133998</v>
      </c>
      <c r="E29" s="9">
        <f t="shared" si="0"/>
        <v>0.13558064192762723</v>
      </c>
      <c r="F29" s="8">
        <f t="shared" si="1"/>
        <v>0.13558064192762723</v>
      </c>
      <c r="G29" s="7">
        <f t="shared" si="2"/>
        <v>5</v>
      </c>
      <c r="H29" s="9">
        <v>2.7915643826846903</v>
      </c>
      <c r="I29" s="9">
        <f t="shared" si="3"/>
        <v>4.8677357187275172E-2</v>
      </c>
      <c r="J29" s="7">
        <f t="shared" si="4"/>
        <v>5</v>
      </c>
      <c r="K29" s="8">
        <f t="shared" si="5"/>
        <v>6.5997073347911668E-3</v>
      </c>
      <c r="L29" s="7">
        <f t="shared" si="6"/>
        <v>5</v>
      </c>
      <c r="M29" s="6">
        <f t="shared" si="7"/>
        <v>1</v>
      </c>
      <c r="N29" s="6">
        <f t="shared" si="8"/>
        <v>6.5997073347911668E-3</v>
      </c>
    </row>
    <row r="30" spans="1:14" x14ac:dyDescent="0.25">
      <c r="A30" s="7">
        <v>18</v>
      </c>
      <c r="B30" s="7" t="s">
        <v>153</v>
      </c>
      <c r="C30" s="9">
        <v>1.07583294041081</v>
      </c>
      <c r="D30" s="9">
        <v>0.71615662610656106</v>
      </c>
      <c r="E30" s="9">
        <f t="shared" si="0"/>
        <v>0.50223135720974343</v>
      </c>
      <c r="F30" s="8">
        <f t="shared" si="1"/>
        <v>0.50223135720974343</v>
      </c>
      <c r="G30" s="7">
        <f t="shared" si="2"/>
        <v>25</v>
      </c>
      <c r="H30" s="9">
        <v>0.89586112161812392</v>
      </c>
      <c r="I30" s="9">
        <f t="shared" si="3"/>
        <v>0.1516819664210651</v>
      </c>
      <c r="J30" s="7">
        <f t="shared" si="4"/>
        <v>20</v>
      </c>
      <c r="K30" s="8">
        <f t="shared" si="5"/>
        <v>7.6179439859894255E-2</v>
      </c>
      <c r="L30" s="7">
        <f t="shared" si="6"/>
        <v>25</v>
      </c>
      <c r="M30" s="6">
        <f t="shared" si="7"/>
        <v>1</v>
      </c>
      <c r="N30" s="6">
        <f t="shared" si="8"/>
        <v>7.6179439859894255E-2</v>
      </c>
    </row>
    <row r="31" spans="1:14" x14ac:dyDescent="0.25">
      <c r="A31" s="7">
        <v>19</v>
      </c>
      <c r="B31" s="7" t="s">
        <v>154</v>
      </c>
      <c r="C31" s="9">
        <v>1.4396045311925401</v>
      </c>
      <c r="D31" s="9">
        <v>1.0436137071651099</v>
      </c>
      <c r="E31" s="9">
        <f t="shared" si="0"/>
        <v>0.37944195376956708</v>
      </c>
      <c r="F31" s="8">
        <f t="shared" si="1"/>
        <v>0.37944195376956708</v>
      </c>
      <c r="G31" s="7">
        <f t="shared" si="2"/>
        <v>17</v>
      </c>
      <c r="H31" s="9">
        <v>1.24593927061767</v>
      </c>
      <c r="I31" s="9">
        <f t="shared" si="3"/>
        <v>0.10906308178235123</v>
      </c>
      <c r="J31" s="7">
        <f t="shared" si="4"/>
        <v>13</v>
      </c>
      <c r="K31" s="8">
        <f t="shared" si="5"/>
        <v>4.1383108835625432E-2</v>
      </c>
      <c r="L31" s="7">
        <f t="shared" si="6"/>
        <v>15</v>
      </c>
      <c r="M31" s="6">
        <f t="shared" si="7"/>
        <v>1</v>
      </c>
      <c r="N31" s="6">
        <f t="shared" si="8"/>
        <v>4.1383108835625432E-2</v>
      </c>
    </row>
    <row r="32" spans="1:14" x14ac:dyDescent="0.25">
      <c r="A32" s="7">
        <v>20</v>
      </c>
      <c r="B32" s="7" t="s">
        <v>155</v>
      </c>
      <c r="C32" s="9">
        <v>0.80427437476760899</v>
      </c>
      <c r="D32" s="9">
        <v>0.41520321655389802</v>
      </c>
      <c r="E32" s="9">
        <f t="shared" si="0"/>
        <v>0.93706200410228557</v>
      </c>
      <c r="F32" s="8">
        <f t="shared" si="1"/>
        <v>0.93706200410228557</v>
      </c>
      <c r="G32" s="7">
        <f t="shared" si="2"/>
        <v>29</v>
      </c>
      <c r="H32" s="9">
        <v>0.61432557600779392</v>
      </c>
      <c r="I32" s="9">
        <f t="shared" si="3"/>
        <v>0.22119537566753367</v>
      </c>
      <c r="J32" s="7">
        <f t="shared" si="4"/>
        <v>25</v>
      </c>
      <c r="K32" s="8">
        <f t="shared" si="5"/>
        <v>0.20727378202117702</v>
      </c>
      <c r="L32" s="7">
        <f t="shared" si="6"/>
        <v>27</v>
      </c>
      <c r="M32" s="6">
        <f t="shared" si="7"/>
        <v>1</v>
      </c>
      <c r="N32" s="6">
        <f t="shared" si="8"/>
        <v>0.20727378202117702</v>
      </c>
    </row>
    <row r="33" spans="1:14" x14ac:dyDescent="0.25">
      <c r="A33" s="7">
        <v>23</v>
      </c>
      <c r="B33" s="7" t="s">
        <v>156</v>
      </c>
      <c r="C33" s="9">
        <v>0.60215029558826405</v>
      </c>
      <c r="D33" s="9">
        <v>0.60874707067713296</v>
      </c>
      <c r="E33" s="9">
        <f t="shared" si="0"/>
        <v>-1.0836643668003302E-2</v>
      </c>
      <c r="F33" s="8">
        <f t="shared" si="1"/>
        <v>1.0836643668003302E-2</v>
      </c>
      <c r="G33" s="7">
        <f t="shared" si="2"/>
        <v>2</v>
      </c>
      <c r="H33" s="9">
        <v>0.60539566931244304</v>
      </c>
      <c r="I33" s="9">
        <f t="shared" si="3"/>
        <v>0.22445812458742187</v>
      </c>
      <c r="J33" s="7">
        <f t="shared" si="4"/>
        <v>26</v>
      </c>
      <c r="K33" s="8">
        <f t="shared" si="5"/>
        <v>2.4323727145421814E-3</v>
      </c>
      <c r="L33" s="7">
        <f t="shared" si="6"/>
        <v>2</v>
      </c>
      <c r="M33" s="6">
        <f t="shared" si="7"/>
        <v>-1</v>
      </c>
      <c r="N33" s="6">
        <f t="shared" si="8"/>
        <v>-2.4323727145421814E-3</v>
      </c>
    </row>
    <row r="34" spans="1:14" x14ac:dyDescent="0.25">
      <c r="A34" s="7">
        <v>25</v>
      </c>
      <c r="B34" s="7" t="s">
        <v>157</v>
      </c>
      <c r="C34" s="9">
        <v>1.0912550853608101</v>
      </c>
      <c r="D34" s="9">
        <v>0.92960272579221503</v>
      </c>
      <c r="E34" s="9">
        <f t="shared" si="0"/>
        <v>0.17389402492428532</v>
      </c>
      <c r="F34" s="8">
        <f t="shared" si="1"/>
        <v>0.17389402492428532</v>
      </c>
      <c r="G34" s="7">
        <f t="shared" si="2"/>
        <v>8</v>
      </c>
      <c r="H34" s="9">
        <v>1.0122470815262001</v>
      </c>
      <c r="I34" s="9">
        <f t="shared" si="3"/>
        <v>0.13424190501229993</v>
      </c>
      <c r="J34" s="7">
        <f t="shared" si="4"/>
        <v>16</v>
      </c>
      <c r="K34" s="8">
        <f t="shared" si="5"/>
        <v>2.3343865176092427E-2</v>
      </c>
      <c r="L34" s="7">
        <f t="shared" si="6"/>
        <v>13</v>
      </c>
      <c r="M34" s="6">
        <f t="shared" si="7"/>
        <v>1</v>
      </c>
      <c r="N34" s="6">
        <f t="shared" si="8"/>
        <v>2.3343865176092427E-2</v>
      </c>
    </row>
    <row r="35" spans="1:14" x14ac:dyDescent="0.25">
      <c r="A35" s="7">
        <v>27</v>
      </c>
      <c r="B35" s="7" t="s">
        <v>158</v>
      </c>
      <c r="C35" s="9">
        <v>1.3203203590497601</v>
      </c>
      <c r="D35" s="9">
        <v>0.48004739191273299</v>
      </c>
      <c r="E35" s="9">
        <f t="shared" si="0"/>
        <v>1.7503958594358511</v>
      </c>
      <c r="F35" s="8">
        <f t="shared" si="1"/>
        <v>1.7503958594358511</v>
      </c>
      <c r="G35" s="7">
        <f t="shared" si="2"/>
        <v>30</v>
      </c>
      <c r="H35" s="9">
        <v>0.91161552180673799</v>
      </c>
      <c r="I35" s="9">
        <f t="shared" si="3"/>
        <v>0.149060621848457</v>
      </c>
      <c r="J35" s="7">
        <f t="shared" si="4"/>
        <v>19</v>
      </c>
      <c r="K35" s="8">
        <f t="shared" si="5"/>
        <v>0.26091509528847229</v>
      </c>
      <c r="L35" s="7">
        <f t="shared" si="6"/>
        <v>28</v>
      </c>
      <c r="M35" s="6">
        <f t="shared" si="7"/>
        <v>1</v>
      </c>
      <c r="N35" s="6">
        <f t="shared" si="8"/>
        <v>0.26091509528847229</v>
      </c>
    </row>
    <row r="36" spans="1:14" x14ac:dyDescent="0.25">
      <c r="A36" s="7">
        <v>41</v>
      </c>
      <c r="B36" s="7" t="s">
        <v>159</v>
      </c>
      <c r="C36" s="9">
        <v>1.6437509797954601</v>
      </c>
      <c r="D36" s="9">
        <v>1.1068200063654001</v>
      </c>
      <c r="E36" s="9">
        <f t="shared" si="0"/>
        <v>0.48511137343211364</v>
      </c>
      <c r="F36" s="8">
        <f t="shared" si="1"/>
        <v>0.48511137343211364</v>
      </c>
      <c r="G36" s="7">
        <f t="shared" si="2"/>
        <v>24</v>
      </c>
      <c r="H36" s="9">
        <v>1.3792861404555499</v>
      </c>
      <c r="I36" s="9">
        <f t="shared" si="3"/>
        <v>9.8519061840451491E-2</v>
      </c>
      <c r="J36" s="7">
        <f t="shared" si="4"/>
        <v>11</v>
      </c>
      <c r="K36" s="8">
        <f t="shared" si="5"/>
        <v>4.7792717398664759E-2</v>
      </c>
      <c r="L36" s="7">
        <f t="shared" si="6"/>
        <v>17</v>
      </c>
      <c r="M36" s="6">
        <f t="shared" si="7"/>
        <v>1</v>
      </c>
      <c r="N36" s="6">
        <f t="shared" si="8"/>
        <v>4.7792717398664759E-2</v>
      </c>
    </row>
    <row r="37" spans="1:14" x14ac:dyDescent="0.25">
      <c r="A37" s="7">
        <v>44</v>
      </c>
      <c r="B37" s="7" t="s">
        <v>160</v>
      </c>
      <c r="C37" s="9">
        <v>0.59470794484717993</v>
      </c>
      <c r="D37" s="9">
        <v>0.38014719299312699</v>
      </c>
      <c r="E37" s="9">
        <f t="shared" si="0"/>
        <v>0.56441493139719745</v>
      </c>
      <c r="F37" s="8">
        <f t="shared" si="1"/>
        <v>0.56441493139719745</v>
      </c>
      <c r="G37" s="7">
        <f t="shared" si="2"/>
        <v>27</v>
      </c>
      <c r="H37" s="9">
        <v>0.49150400224687502</v>
      </c>
      <c r="I37" s="9">
        <f t="shared" si="3"/>
        <v>0.27646972546718862</v>
      </c>
      <c r="J37" s="7">
        <f t="shared" si="4"/>
        <v>28</v>
      </c>
      <c r="K37" s="8">
        <f t="shared" si="5"/>
        <v>0.15604364113296529</v>
      </c>
      <c r="L37" s="7">
        <f t="shared" si="6"/>
        <v>26</v>
      </c>
      <c r="M37" s="6">
        <f t="shared" si="7"/>
        <v>1</v>
      </c>
      <c r="N37" s="6">
        <f t="shared" si="8"/>
        <v>0.15604364113296529</v>
      </c>
    </row>
    <row r="38" spans="1:14" x14ac:dyDescent="0.25">
      <c r="A38" s="7">
        <v>47</v>
      </c>
      <c r="B38" s="7" t="s">
        <v>161</v>
      </c>
      <c r="C38" s="9">
        <v>1.16170277687403</v>
      </c>
      <c r="D38" s="9">
        <v>0.83778464998594304</v>
      </c>
      <c r="E38" s="9">
        <f t="shared" si="0"/>
        <v>0.38663650246339787</v>
      </c>
      <c r="F38" s="8">
        <f t="shared" si="1"/>
        <v>0.38663650246339787</v>
      </c>
      <c r="G38" s="7">
        <f t="shared" si="2"/>
        <v>18</v>
      </c>
      <c r="H38" s="9">
        <v>1.0013186968194401</v>
      </c>
      <c r="I38" s="9">
        <f t="shared" si="3"/>
        <v>0.13570702015136868</v>
      </c>
      <c r="J38" s="7">
        <f t="shared" si="4"/>
        <v>17</v>
      </c>
      <c r="K38" s="8">
        <f t="shared" si="5"/>
        <v>5.2469287631055038E-2</v>
      </c>
      <c r="L38" s="7">
        <f t="shared" si="6"/>
        <v>21</v>
      </c>
      <c r="M38" s="6">
        <f t="shared" si="7"/>
        <v>1</v>
      </c>
      <c r="N38" s="6">
        <f t="shared" si="8"/>
        <v>5.2469287631055038E-2</v>
      </c>
    </row>
    <row r="39" spans="1:14" x14ac:dyDescent="0.25">
      <c r="A39" s="7">
        <v>50</v>
      </c>
      <c r="B39" s="7" t="s">
        <v>162</v>
      </c>
      <c r="C39" s="9">
        <v>1.3172639763840199</v>
      </c>
      <c r="D39" s="9">
        <v>0.90343636922640302</v>
      </c>
      <c r="E39" s="9">
        <f t="shared" si="0"/>
        <v>0.45805949511637478</v>
      </c>
      <c r="F39" s="8">
        <f t="shared" si="1"/>
        <v>0.45805949511637478</v>
      </c>
      <c r="G39" s="7">
        <f t="shared" si="2"/>
        <v>22</v>
      </c>
      <c r="H39" s="9">
        <v>1.1101682177065901</v>
      </c>
      <c r="I39" s="9">
        <f t="shared" si="3"/>
        <v>0.12240124910793629</v>
      </c>
      <c r="J39" s="7">
        <f t="shared" si="4"/>
        <v>15</v>
      </c>
      <c r="K39" s="8">
        <f t="shared" si="5"/>
        <v>5.6067054367994917E-2</v>
      </c>
      <c r="L39" s="7">
        <f t="shared" si="6"/>
        <v>22</v>
      </c>
      <c r="M39" s="6">
        <f t="shared" si="7"/>
        <v>1</v>
      </c>
      <c r="N39" s="6">
        <f t="shared" si="8"/>
        <v>5.6067054367994917E-2</v>
      </c>
    </row>
    <row r="40" spans="1:14" x14ac:dyDescent="0.25">
      <c r="A40" s="7">
        <v>52</v>
      </c>
      <c r="B40" s="7" t="s">
        <v>163</v>
      </c>
      <c r="C40" s="9">
        <v>1.3899164138097402</v>
      </c>
      <c r="D40" s="9">
        <v>0.91340855210472505</v>
      </c>
      <c r="E40" s="9">
        <f t="shared" si="0"/>
        <v>0.5216809724487691</v>
      </c>
      <c r="F40" s="8">
        <f t="shared" si="1"/>
        <v>0.5216809724487691</v>
      </c>
      <c r="G40" s="7">
        <f t="shared" si="2"/>
        <v>26</v>
      </c>
      <c r="H40" s="9">
        <v>1.1606239441069099</v>
      </c>
      <c r="I40" s="9">
        <f t="shared" si="3"/>
        <v>0.11708010786541291</v>
      </c>
      <c r="J40" s="7">
        <f t="shared" si="4"/>
        <v>14</v>
      </c>
      <c r="K40" s="8">
        <f t="shared" si="5"/>
        <v>6.1078464525635388E-2</v>
      </c>
      <c r="L40" s="7">
        <f t="shared" si="6"/>
        <v>24</v>
      </c>
      <c r="M40" s="6">
        <f t="shared" si="7"/>
        <v>1</v>
      </c>
      <c r="N40" s="6">
        <f t="shared" si="8"/>
        <v>6.1078464525635388E-2</v>
      </c>
    </row>
    <row r="41" spans="1:14" x14ac:dyDescent="0.25">
      <c r="A41" s="7">
        <v>54</v>
      </c>
      <c r="B41" s="7" t="s">
        <v>164</v>
      </c>
      <c r="C41" s="9">
        <v>1.53215377921051</v>
      </c>
      <c r="D41" s="9">
        <v>1.0489550048407099</v>
      </c>
      <c r="E41" s="9">
        <f t="shared" si="0"/>
        <v>0.46064776100017435</v>
      </c>
      <c r="F41" s="8">
        <f t="shared" si="1"/>
        <v>0.46064776100017435</v>
      </c>
      <c r="G41" s="7">
        <f t="shared" si="2"/>
        <v>23</v>
      </c>
      <c r="H41" s="9">
        <v>1.29700869994738</v>
      </c>
      <c r="I41" s="9">
        <f t="shared" si="3"/>
        <v>0.10476874717396338</v>
      </c>
      <c r="J41" s="7">
        <f t="shared" si="4"/>
        <v>12</v>
      </c>
      <c r="K41" s="8">
        <f t="shared" si="5"/>
        <v>4.8261488808479573E-2</v>
      </c>
      <c r="L41" s="7">
        <f t="shared" si="6"/>
        <v>18</v>
      </c>
      <c r="M41" s="6">
        <f t="shared" si="7"/>
        <v>1</v>
      </c>
      <c r="N41" s="6">
        <f t="shared" si="8"/>
        <v>4.8261488808479573E-2</v>
      </c>
    </row>
    <row r="42" spans="1:14" x14ac:dyDescent="0.25">
      <c r="A42" s="7">
        <v>63</v>
      </c>
      <c r="B42" s="7" t="s">
        <v>165</v>
      </c>
      <c r="C42" s="9">
        <v>1.6423350115211701</v>
      </c>
      <c r="D42" s="9">
        <v>1.17122269243967</v>
      </c>
      <c r="E42" s="9">
        <f t="shared" si="0"/>
        <v>0.4022397466532755</v>
      </c>
      <c r="F42" s="8">
        <f t="shared" si="1"/>
        <v>0.4022397466532755</v>
      </c>
      <c r="G42" s="7">
        <f t="shared" si="2"/>
        <v>20</v>
      </c>
      <c r="H42" s="9">
        <v>1.4186276895269199</v>
      </c>
      <c r="I42" s="9">
        <f t="shared" si="3"/>
        <v>9.5786919690347277E-2</v>
      </c>
      <c r="J42" s="7">
        <f t="shared" si="4"/>
        <v>10</v>
      </c>
      <c r="K42" s="8">
        <f t="shared" si="5"/>
        <v>3.8529306308942933E-2</v>
      </c>
      <c r="L42" s="7">
        <f t="shared" si="6"/>
        <v>14</v>
      </c>
      <c r="M42" s="6">
        <f t="shared" si="7"/>
        <v>1</v>
      </c>
      <c r="N42" s="6">
        <f t="shared" si="8"/>
        <v>3.8529306308942933E-2</v>
      </c>
    </row>
    <row r="43" spans="1:14" x14ac:dyDescent="0.25">
      <c r="A43" s="7">
        <v>66</v>
      </c>
      <c r="B43" s="7" t="s">
        <v>166</v>
      </c>
      <c r="C43" s="9">
        <v>2.21506922694567</v>
      </c>
      <c r="D43" s="9">
        <v>2.1291928721173998</v>
      </c>
      <c r="E43" s="9">
        <f t="shared" si="0"/>
        <v>4.0332820926114343E-2</v>
      </c>
      <c r="F43" s="8">
        <f t="shared" si="1"/>
        <v>4.0332820926114343E-2</v>
      </c>
      <c r="G43" s="7">
        <f t="shared" si="2"/>
        <v>3</v>
      </c>
      <c r="H43" s="9">
        <v>2.1747761824865202</v>
      </c>
      <c r="I43" s="9">
        <f t="shared" si="3"/>
        <v>6.2482740827082904E-2</v>
      </c>
      <c r="J43" s="7">
        <f t="shared" si="4"/>
        <v>7</v>
      </c>
      <c r="K43" s="8">
        <f t="shared" si="5"/>
        <v>2.5201051967515486E-3</v>
      </c>
      <c r="L43" s="7">
        <f t="shared" si="6"/>
        <v>3</v>
      </c>
      <c r="M43" s="6">
        <f t="shared" si="7"/>
        <v>1</v>
      </c>
      <c r="N43" s="6">
        <f t="shared" si="8"/>
        <v>2.5201051967515486E-3</v>
      </c>
    </row>
    <row r="44" spans="1:14" x14ac:dyDescent="0.25">
      <c r="A44" s="7">
        <v>68</v>
      </c>
      <c r="B44" s="7" t="s">
        <v>167</v>
      </c>
      <c r="C44" s="9">
        <v>6.3384155430798099</v>
      </c>
      <c r="D44" s="9">
        <v>4.5683672828145898</v>
      </c>
      <c r="E44" s="9">
        <f t="shared" si="0"/>
        <v>0.38745752052901627</v>
      </c>
      <c r="F44" s="8">
        <f t="shared" si="1"/>
        <v>0.38745752052901627</v>
      </c>
      <c r="G44" s="7">
        <f t="shared" si="2"/>
        <v>19</v>
      </c>
      <c r="H44" s="9">
        <v>5.4829009856096196</v>
      </c>
      <c r="I44" s="9">
        <f t="shared" si="3"/>
        <v>2.4783591190842821E-2</v>
      </c>
      <c r="J44" s="7">
        <f t="shared" si="4"/>
        <v>2</v>
      </c>
      <c r="K44" s="8">
        <f t="shared" si="5"/>
        <v>9.6025887926087291E-3</v>
      </c>
      <c r="L44" s="7">
        <f t="shared" si="6"/>
        <v>8</v>
      </c>
      <c r="M44" s="6">
        <f t="shared" si="7"/>
        <v>1</v>
      </c>
      <c r="N44" s="6">
        <f t="shared" si="8"/>
        <v>9.6025887926087291E-3</v>
      </c>
    </row>
    <row r="45" spans="1:14" x14ac:dyDescent="0.25">
      <c r="A45" s="7">
        <v>70</v>
      </c>
      <c r="B45" s="7" t="s">
        <v>168</v>
      </c>
      <c r="C45" s="9">
        <v>0.91333634154429999</v>
      </c>
      <c r="D45" s="9">
        <v>0.8286227633338531</v>
      </c>
      <c r="E45" s="9">
        <f t="shared" si="0"/>
        <v>0.10223419143062534</v>
      </c>
      <c r="F45" s="8">
        <f t="shared" si="1"/>
        <v>0.10223419143062534</v>
      </c>
      <c r="G45" s="7">
        <f t="shared" si="2"/>
        <v>4</v>
      </c>
      <c r="H45" s="9">
        <v>0.871107451581285</v>
      </c>
      <c r="I45" s="9">
        <f t="shared" si="3"/>
        <v>0.15599221005462627</v>
      </c>
      <c r="J45" s="7">
        <f t="shared" si="4"/>
        <v>21</v>
      </c>
      <c r="K45" s="8">
        <f t="shared" si="5"/>
        <v>1.5947737464410982E-2</v>
      </c>
      <c r="L45" s="7">
        <f t="shared" si="6"/>
        <v>11</v>
      </c>
      <c r="M45" s="6">
        <f t="shared" si="7"/>
        <v>1</v>
      </c>
      <c r="N45" s="6">
        <f t="shared" si="8"/>
        <v>1.5947737464410982E-2</v>
      </c>
    </row>
    <row r="46" spans="1:14" x14ac:dyDescent="0.25">
      <c r="A46" s="7">
        <v>73</v>
      </c>
      <c r="B46" s="7" t="s">
        <v>169</v>
      </c>
      <c r="C46" s="9">
        <v>0.9315635434868329</v>
      </c>
      <c r="D46" s="9">
        <v>0.93205612713698405</v>
      </c>
      <c r="E46" s="9">
        <f t="shared" si="0"/>
        <v>-5.2849140283453241E-4</v>
      </c>
      <c r="F46" s="8">
        <f t="shared" si="1"/>
        <v>5.2849140283453241E-4</v>
      </c>
      <c r="G46" s="7">
        <f t="shared" si="2"/>
        <v>1</v>
      </c>
      <c r="H46" s="9">
        <v>0.93180464424733001</v>
      </c>
      <c r="I46" s="9">
        <f t="shared" si="3"/>
        <v>0.14583097155196151</v>
      </c>
      <c r="J46" s="7">
        <f t="shared" si="4"/>
        <v>18</v>
      </c>
      <c r="K46" s="8">
        <f t="shared" si="5"/>
        <v>7.7070414732218924E-5</v>
      </c>
      <c r="L46" s="7">
        <f t="shared" si="6"/>
        <v>1</v>
      </c>
      <c r="M46" s="6">
        <f t="shared" si="7"/>
        <v>-1</v>
      </c>
      <c r="N46" s="6">
        <f t="shared" si="8"/>
        <v>-7.7070414732218924E-5</v>
      </c>
    </row>
    <row r="47" spans="1:14" x14ac:dyDescent="0.25">
      <c r="A47" s="7">
        <v>76</v>
      </c>
      <c r="B47" s="7" t="s">
        <v>170</v>
      </c>
      <c r="C47" s="9">
        <v>2.1155597888703599</v>
      </c>
      <c r="D47" s="9">
        <v>1.8559167439217701</v>
      </c>
      <c r="E47" s="9">
        <f t="shared" si="0"/>
        <v>0.13990015759000782</v>
      </c>
      <c r="F47" s="8">
        <f t="shared" si="1"/>
        <v>0.13990015759000782</v>
      </c>
      <c r="G47" s="7">
        <f t="shared" si="2"/>
        <v>7</v>
      </c>
      <c r="H47" s="9">
        <v>1.9948165920232901</v>
      </c>
      <c r="I47" s="9">
        <f t="shared" si="3"/>
        <v>6.8119533951435815E-2</v>
      </c>
      <c r="J47" s="7">
        <f t="shared" si="4"/>
        <v>9</v>
      </c>
      <c r="K47" s="8">
        <f t="shared" si="5"/>
        <v>9.5299335347637584E-3</v>
      </c>
      <c r="L47" s="7">
        <f t="shared" si="6"/>
        <v>7</v>
      </c>
      <c r="M47" s="6">
        <f t="shared" si="7"/>
        <v>1</v>
      </c>
      <c r="N47" s="6">
        <f t="shared" si="8"/>
        <v>9.5299335347637584E-3</v>
      </c>
    </row>
    <row r="48" spans="1:14" x14ac:dyDescent="0.25">
      <c r="A48" s="7">
        <v>81</v>
      </c>
      <c r="B48" s="7" t="s">
        <v>171</v>
      </c>
      <c r="C48" s="9">
        <v>0.57769048232711506</v>
      </c>
      <c r="D48" s="9">
        <v>0.125970648838821</v>
      </c>
      <c r="E48" s="9">
        <f t="shared" si="0"/>
        <v>3.5859133667420253</v>
      </c>
      <c r="F48" s="8">
        <f t="shared" si="1"/>
        <v>3.5859133667420253</v>
      </c>
      <c r="G48" s="7">
        <f t="shared" si="2"/>
        <v>32</v>
      </c>
      <c r="H48" s="9">
        <v>0.35322417662997296</v>
      </c>
      <c r="I48" s="9">
        <f t="shared" si="3"/>
        <v>0.384701800040058</v>
      </c>
      <c r="J48" s="7">
        <f t="shared" si="4"/>
        <v>29</v>
      </c>
      <c r="K48" s="8">
        <f t="shared" si="5"/>
        <v>1.3795073269733618</v>
      </c>
      <c r="L48" s="7">
        <f t="shared" si="6"/>
        <v>31</v>
      </c>
      <c r="M48" s="6">
        <f t="shared" si="7"/>
        <v>1</v>
      </c>
      <c r="N48" s="6">
        <f t="shared" si="8"/>
        <v>1.3795073269733618</v>
      </c>
    </row>
    <row r="49" spans="1:25" x14ac:dyDescent="0.25">
      <c r="A49" s="7">
        <v>85</v>
      </c>
      <c r="B49" s="7" t="s">
        <v>172</v>
      </c>
      <c r="C49" s="9">
        <v>0.67971006849836801</v>
      </c>
      <c r="D49" s="9">
        <v>0.56333069272071101</v>
      </c>
      <c r="E49" s="9">
        <f t="shared" si="0"/>
        <v>0.2065915762828065</v>
      </c>
      <c r="F49" s="8">
        <f t="shared" si="1"/>
        <v>0.2065915762828065</v>
      </c>
      <c r="G49" s="7">
        <f t="shared" si="2"/>
        <v>11</v>
      </c>
      <c r="H49" s="9">
        <v>0.62156234974023405</v>
      </c>
      <c r="I49" s="9">
        <f t="shared" si="3"/>
        <v>0.21862002520585108</v>
      </c>
      <c r="J49" s="7">
        <f t="shared" si="4"/>
        <v>24</v>
      </c>
      <c r="K49" s="8">
        <f t="shared" si="5"/>
        <v>4.5165055614263663E-2</v>
      </c>
      <c r="L49" s="7">
        <f t="shared" si="6"/>
        <v>16</v>
      </c>
      <c r="M49" s="6">
        <f t="shared" si="7"/>
        <v>1</v>
      </c>
      <c r="N49" s="6">
        <f t="shared" si="8"/>
        <v>4.5165055614263663E-2</v>
      </c>
    </row>
    <row r="50" spans="1:25" x14ac:dyDescent="0.25">
      <c r="A50" s="7">
        <v>86</v>
      </c>
      <c r="B50" s="7" t="s">
        <v>173</v>
      </c>
      <c r="C50" s="9">
        <v>0.18629846447073301</v>
      </c>
      <c r="D50" s="9">
        <v>0.10871377113576899</v>
      </c>
      <c r="E50" s="9">
        <f t="shared" si="0"/>
        <v>0.71366021548522207</v>
      </c>
      <c r="F50" s="8">
        <f t="shared" si="1"/>
        <v>0.71366021548522207</v>
      </c>
      <c r="G50" s="7">
        <f t="shared" si="2"/>
        <v>28</v>
      </c>
      <c r="H50" s="9">
        <v>0.14772751839387802</v>
      </c>
      <c r="I50" s="9">
        <f t="shared" si="3"/>
        <v>0.91984200401249849</v>
      </c>
      <c r="J50" s="7">
        <f t="shared" si="4"/>
        <v>31</v>
      </c>
      <c r="K50" s="8">
        <f t="shared" si="5"/>
        <v>0.65645464279591814</v>
      </c>
      <c r="L50" s="7">
        <f t="shared" si="6"/>
        <v>30</v>
      </c>
      <c r="M50" s="6">
        <f t="shared" si="7"/>
        <v>1</v>
      </c>
      <c r="N50" s="6">
        <f t="shared" si="8"/>
        <v>0.65645464279591814</v>
      </c>
    </row>
    <row r="51" spans="1:25" x14ac:dyDescent="0.25">
      <c r="A51" s="7">
        <v>88</v>
      </c>
      <c r="B51" s="7" t="s">
        <v>116</v>
      </c>
      <c r="C51" s="9">
        <v>0.77264825188332997</v>
      </c>
      <c r="D51" s="9">
        <v>0.61103351955307295</v>
      </c>
      <c r="E51" s="9">
        <f t="shared" si="0"/>
        <v>0.26449405336791765</v>
      </c>
      <c r="F51" s="8">
        <f t="shared" si="1"/>
        <v>0.26449405336791765</v>
      </c>
      <c r="G51" s="7">
        <f t="shared" si="2"/>
        <v>13</v>
      </c>
      <c r="H51" s="9">
        <v>0.69676414533680298</v>
      </c>
      <c r="I51" s="9">
        <f t="shared" si="3"/>
        <v>0.19502435289854533</v>
      </c>
      <c r="J51" s="7">
        <f t="shared" si="4"/>
        <v>23</v>
      </c>
      <c r="K51" s="8">
        <f t="shared" si="5"/>
        <v>5.1582781603591456E-2</v>
      </c>
      <c r="L51" s="7">
        <f t="shared" si="6"/>
        <v>19</v>
      </c>
      <c r="M51" s="6">
        <f t="shared" si="7"/>
        <v>1</v>
      </c>
      <c r="N51" s="6">
        <f t="shared" si="8"/>
        <v>5.1582781603591456E-2</v>
      </c>
    </row>
    <row r="52" spans="1:25" x14ac:dyDescent="0.25">
      <c r="A52" s="7">
        <v>91</v>
      </c>
      <c r="B52" s="7" t="s">
        <v>174</v>
      </c>
      <c r="C52" s="9">
        <v>0.60363691239719297</v>
      </c>
      <c r="D52" s="9">
        <v>0.88977470904366995</v>
      </c>
      <c r="E52" s="9">
        <f t="shared" si="0"/>
        <v>-0.32158454689504262</v>
      </c>
      <c r="F52" s="8">
        <f t="shared" si="1"/>
        <v>0.32158454689504262</v>
      </c>
      <c r="G52" s="7">
        <f t="shared" si="2"/>
        <v>14</v>
      </c>
      <c r="H52" s="9">
        <v>0.75087449407541695</v>
      </c>
      <c r="I52" s="9">
        <f t="shared" si="3"/>
        <v>0.18097029215853183</v>
      </c>
      <c r="J52" s="7">
        <f t="shared" si="4"/>
        <v>22</v>
      </c>
      <c r="K52" s="8">
        <f t="shared" si="5"/>
        <v>5.8197249405264946E-2</v>
      </c>
      <c r="L52" s="7">
        <f t="shared" si="6"/>
        <v>23</v>
      </c>
      <c r="M52" s="6">
        <f t="shared" si="7"/>
        <v>-1</v>
      </c>
      <c r="N52" s="6">
        <f t="shared" si="8"/>
        <v>-5.8197249405264946E-2</v>
      </c>
    </row>
    <row r="53" spans="1:25" x14ac:dyDescent="0.25">
      <c r="A53" s="7">
        <v>94</v>
      </c>
      <c r="B53" s="7" t="s">
        <v>175</v>
      </c>
      <c r="C53" s="9">
        <v>0.42863266180882997</v>
      </c>
      <c r="D53" s="9">
        <v>0.11157601115760099</v>
      </c>
      <c r="E53" s="9">
        <f t="shared" si="0"/>
        <v>2.841620231461643</v>
      </c>
      <c r="F53" s="8">
        <f t="shared" si="1"/>
        <v>2.841620231461643</v>
      </c>
      <c r="G53" s="7">
        <f t="shared" si="2"/>
        <v>31</v>
      </c>
      <c r="H53" s="9">
        <v>0.26272769733769302</v>
      </c>
      <c r="I53" s="9">
        <f t="shared" si="3"/>
        <v>0.51721222369851261</v>
      </c>
      <c r="J53" s="7">
        <f t="shared" si="4"/>
        <v>30</v>
      </c>
      <c r="K53" s="8">
        <f t="shared" si="5"/>
        <v>1.4697207188209584</v>
      </c>
      <c r="L53" s="7">
        <f t="shared" si="6"/>
        <v>32</v>
      </c>
      <c r="M53" s="6">
        <f t="shared" si="7"/>
        <v>1</v>
      </c>
      <c r="N53" s="6">
        <f t="shared" si="8"/>
        <v>1.4697207188209584</v>
      </c>
    </row>
    <row r="54" spans="1:25" x14ac:dyDescent="0.25">
      <c r="A54" s="7">
        <v>95</v>
      </c>
      <c r="B54" s="7" t="s">
        <v>176</v>
      </c>
      <c r="C54" s="9">
        <v>0.16134757494594901</v>
      </c>
      <c r="D54" s="9">
        <v>0.113497715858468</v>
      </c>
      <c r="E54" s="9">
        <f t="shared" si="0"/>
        <v>0.42159314595502451</v>
      </c>
      <c r="F54" s="8">
        <f t="shared" si="1"/>
        <v>0.42159314595502451</v>
      </c>
      <c r="G54" s="7">
        <f t="shared" si="2"/>
        <v>21</v>
      </c>
      <c r="H54" s="9">
        <v>0.13588597656721799</v>
      </c>
      <c r="I54" s="9">
        <f>MIN($H$24:$H$56)/H54</f>
        <v>1</v>
      </c>
      <c r="J54" s="7">
        <f t="shared" si="4"/>
        <v>32</v>
      </c>
      <c r="K54" s="8">
        <f t="shared" si="5"/>
        <v>0.42159314595502451</v>
      </c>
      <c r="L54" s="7">
        <f t="shared" si="6"/>
        <v>29</v>
      </c>
      <c r="M54" s="6">
        <f t="shared" si="7"/>
        <v>1</v>
      </c>
      <c r="N54" s="6">
        <f t="shared" si="8"/>
        <v>0.42159314595502451</v>
      </c>
    </row>
    <row r="55" spans="1:25" x14ac:dyDescent="0.25">
      <c r="A55" s="7">
        <v>97</v>
      </c>
      <c r="B55" s="7" t="s">
        <v>177</v>
      </c>
      <c r="C55" s="9" t="s">
        <v>186</v>
      </c>
      <c r="D55" s="9" t="s">
        <v>186</v>
      </c>
      <c r="E55" s="9" t="s">
        <v>186</v>
      </c>
      <c r="F55" s="8" t="s">
        <v>186</v>
      </c>
      <c r="G55" s="8" t="s">
        <v>186</v>
      </c>
      <c r="H55" s="9" t="s">
        <v>186</v>
      </c>
      <c r="I55" s="9" t="s">
        <v>186</v>
      </c>
      <c r="J55" s="8" t="s">
        <v>186</v>
      </c>
      <c r="K55" s="8" t="s">
        <v>186</v>
      </c>
      <c r="L55" s="8" t="s">
        <v>186</v>
      </c>
      <c r="M55" s="6">
        <f t="shared" si="7"/>
        <v>1</v>
      </c>
      <c r="N55" s="6" t="e">
        <f t="shared" si="8"/>
        <v>#VALUE!</v>
      </c>
    </row>
    <row r="56" spans="1:25" x14ac:dyDescent="0.25">
      <c r="A56" s="7">
        <v>99</v>
      </c>
      <c r="B56" s="7" t="s">
        <v>178</v>
      </c>
      <c r="C56" s="9">
        <v>0.45990693647873604</v>
      </c>
      <c r="D56" s="9">
        <v>0.57524987416409001</v>
      </c>
      <c r="E56" s="9">
        <f>(C56-D56)/D56</f>
        <v>-0.20050927929877721</v>
      </c>
      <c r="F56" s="8">
        <f t="shared" si="1"/>
        <v>0.20050927929877721</v>
      </c>
      <c r="G56" s="7">
        <f t="shared" si="2"/>
        <v>9</v>
      </c>
      <c r="H56" s="9">
        <v>0.52106500603672901</v>
      </c>
      <c r="I56" s="9">
        <f t="shared" si="3"/>
        <v>0.26078507478515955</v>
      </c>
      <c r="J56" s="7">
        <f t="shared" si="4"/>
        <v>27</v>
      </c>
      <c r="K56" s="8">
        <f t="shared" si="5"/>
        <v>5.2289827397050057E-2</v>
      </c>
      <c r="L56" s="7">
        <f t="shared" si="6"/>
        <v>20</v>
      </c>
      <c r="M56" s="6">
        <f t="shared" si="7"/>
        <v>-1</v>
      </c>
      <c r="N56" s="6">
        <f t="shared" si="8"/>
        <v>-5.2289827397050057E-2</v>
      </c>
    </row>
    <row r="57" spans="1:25" customFormat="1" ht="13.35" customHeight="1" x14ac:dyDescent="0.25">
      <c r="A57" s="33" t="s">
        <v>122</v>
      </c>
      <c r="B57" s="33"/>
      <c r="C57" s="33"/>
      <c r="D57" s="33"/>
      <c r="E57" s="33"/>
      <c r="F57" s="33"/>
      <c r="G57" s="33"/>
      <c r="H57" s="33"/>
      <c r="I57" s="33"/>
      <c r="J57" s="33"/>
      <c r="K57" s="33"/>
      <c r="L57" s="33"/>
      <c r="M57" s="6"/>
      <c r="N57" s="6"/>
      <c r="O57" s="6"/>
      <c r="P57" s="6"/>
      <c r="Q57" s="6"/>
      <c r="R57" s="6"/>
      <c r="S57" s="6"/>
      <c r="T57" s="6"/>
      <c r="U57" s="6"/>
      <c r="V57" s="6"/>
      <c r="W57" s="6"/>
      <c r="X57" s="6"/>
      <c r="Y57" s="6"/>
    </row>
    <row r="58" spans="1:25" customFormat="1" ht="13.35" customHeight="1" x14ac:dyDescent="0.25">
      <c r="A58" s="34" t="s">
        <v>123</v>
      </c>
      <c r="B58" s="34"/>
      <c r="C58" s="29">
        <f>AVERAGE(C24:C56)</f>
        <v>1.7940894034701356</v>
      </c>
      <c r="D58" s="29">
        <f>AVERAGE(D24:D56)</f>
        <v>1.3910551481075359</v>
      </c>
      <c r="E58" s="29">
        <f>AVERAGE(E24:E56)</f>
        <v>0.51827593120538351</v>
      </c>
      <c r="F58" s="29">
        <f>AVERAGE(F24:F56)</f>
        <v>0.55161711628442456</v>
      </c>
      <c r="G58" s="26" t="s">
        <v>124</v>
      </c>
      <c r="H58" s="29">
        <f>AVERAGE(H24:H56)</f>
        <v>1.5989492971111141</v>
      </c>
      <c r="I58" s="29">
        <f>AVERAGE(I24:I56)</f>
        <v>0.19811317594328204</v>
      </c>
      <c r="J58" s="26" t="s">
        <v>124</v>
      </c>
      <c r="K58" s="29">
        <f>AVERAGE(K24:K56)</f>
        <v>0.16576316142641753</v>
      </c>
      <c r="L58" s="26" t="s">
        <v>124</v>
      </c>
      <c r="M58" s="6"/>
      <c r="N58" s="6"/>
      <c r="O58" s="6"/>
      <c r="P58" s="6"/>
      <c r="Q58" s="6"/>
      <c r="R58" s="6"/>
      <c r="S58" s="6"/>
      <c r="T58" s="6"/>
      <c r="U58" s="6"/>
      <c r="V58" s="6"/>
      <c r="W58" s="6"/>
      <c r="X58" s="6"/>
      <c r="Y58" s="6"/>
    </row>
    <row r="59" spans="1:25" customFormat="1" ht="13.35" customHeight="1" x14ac:dyDescent="0.25">
      <c r="A59" s="34" t="s">
        <v>125</v>
      </c>
      <c r="B59" s="34"/>
      <c r="C59" s="29">
        <f>_xlfn.STDEV.S(C24:C56)</f>
        <v>1.9259813774772929</v>
      </c>
      <c r="D59" s="29">
        <f>_xlfn.STDEV.S(D24:D56)</f>
        <v>1.5363223795835586</v>
      </c>
      <c r="E59" s="29">
        <f>_xlfn.STDEV.S(E24:E56)</f>
        <v>0.79828891545475644</v>
      </c>
      <c r="F59" s="29">
        <f>_xlfn.STDEV.S(F24:F56)</f>
        <v>0.77488256969059899</v>
      </c>
      <c r="G59" s="26" t="s">
        <v>124</v>
      </c>
      <c r="H59" s="29">
        <f>_xlfn.STDEV.S(H24:H56)</f>
        <v>1.7362506199040253</v>
      </c>
      <c r="I59" s="29">
        <f>_xlfn.STDEV.S(I24:I56)</f>
        <v>0.22634062644772376</v>
      </c>
      <c r="J59" s="26" t="s">
        <v>124</v>
      </c>
      <c r="K59" s="29">
        <f>_xlfn.STDEV.S(K24:K56)</f>
        <v>0.35758019385235096</v>
      </c>
      <c r="L59" s="26" t="s">
        <v>124</v>
      </c>
      <c r="M59" s="6"/>
      <c r="N59" s="6"/>
      <c r="O59" s="6"/>
      <c r="P59" s="6"/>
      <c r="Q59" s="6"/>
      <c r="R59" s="6"/>
      <c r="S59" s="6"/>
      <c r="T59" s="6"/>
      <c r="U59" s="6"/>
      <c r="V59" s="6"/>
      <c r="W59" s="6"/>
      <c r="X59" s="6"/>
      <c r="Y59" s="6"/>
    </row>
    <row r="60" spans="1:25" customFormat="1" ht="13.35" customHeight="1" x14ac:dyDescent="0.25">
      <c r="A60" s="34" t="s">
        <v>126</v>
      </c>
      <c r="B60" s="34"/>
      <c r="C60" s="29">
        <f>_xlfn.VAR.S(C24:C56)</f>
        <v>3.7094042663893307</v>
      </c>
      <c r="D60" s="29">
        <f>_xlfn.VAR.S(D24:D56)</f>
        <v>2.3602864540092878</v>
      </c>
      <c r="E60" s="29">
        <f>_xlfn.VAR.S(E24:E56)</f>
        <v>0.63726519253793135</v>
      </c>
      <c r="F60" s="29">
        <f>_xlfn.VAR.S(F24:F56)</f>
        <v>0.600442996810306</v>
      </c>
      <c r="G60" s="26" t="s">
        <v>124</v>
      </c>
      <c r="H60" s="29">
        <f>_xlfn.VAR.S(H24:H56)</f>
        <v>3.014566215117112</v>
      </c>
      <c r="I60" s="29">
        <f>_xlfn.VAR.S(I24:I56)</f>
        <v>5.1230079180748025E-2</v>
      </c>
      <c r="J60" s="26" t="s">
        <v>124</v>
      </c>
      <c r="K60" s="29">
        <f>_xlfn.VAR.S(K24:K56)</f>
        <v>0.12786359503548489</v>
      </c>
      <c r="L60" s="26" t="s">
        <v>124</v>
      </c>
      <c r="M60" s="6"/>
      <c r="N60" s="6"/>
      <c r="O60" s="6"/>
      <c r="P60" s="6"/>
      <c r="Q60" s="6"/>
      <c r="R60" s="6"/>
      <c r="S60" s="6"/>
      <c r="T60" s="6"/>
      <c r="U60" s="6"/>
      <c r="V60" s="6"/>
      <c r="W60" s="6"/>
      <c r="X60" s="6"/>
      <c r="Y60" s="6"/>
    </row>
    <row r="61" spans="1:25" customFormat="1" ht="13.35" customHeight="1" x14ac:dyDescent="0.25">
      <c r="A61" s="34" t="s">
        <v>127</v>
      </c>
      <c r="B61" s="34"/>
      <c r="C61" s="29">
        <f>MAX(C24:C56)</f>
        <v>9.4201031231099801</v>
      </c>
      <c r="D61" s="29">
        <f>MAX(D24:D56)</f>
        <v>7.60134523568943</v>
      </c>
      <c r="E61" s="29">
        <f>MAX(E24:E56)</f>
        <v>3.5859133667420253</v>
      </c>
      <c r="F61" s="29">
        <f>MAX(F24:F56)</f>
        <v>3.5859133667420253</v>
      </c>
      <c r="G61" s="26" t="s">
        <v>124</v>
      </c>
      <c r="H61" s="29">
        <f>MAX(H24:H56)</f>
        <v>8.5617401218756406</v>
      </c>
      <c r="I61" s="29">
        <f>MAX(I24:I56)</f>
        <v>1</v>
      </c>
      <c r="J61" s="26" t="s">
        <v>124</v>
      </c>
      <c r="K61" s="29">
        <f>MAX(K24:K56)</f>
        <v>1.4697207188209584</v>
      </c>
      <c r="L61" s="26" t="s">
        <v>124</v>
      </c>
      <c r="M61" s="6"/>
      <c r="N61" s="6"/>
      <c r="O61" s="6"/>
      <c r="P61" s="6"/>
      <c r="Q61" s="6"/>
      <c r="R61" s="6"/>
      <c r="S61" s="6"/>
      <c r="T61" s="6"/>
      <c r="U61" s="6"/>
      <c r="V61" s="6"/>
      <c r="W61" s="6"/>
      <c r="X61" s="6"/>
      <c r="Y61" s="6"/>
    </row>
    <row r="62" spans="1:25" customFormat="1" ht="13.35" customHeight="1" x14ac:dyDescent="0.25">
      <c r="A62" s="34" t="s">
        <v>128</v>
      </c>
      <c r="B62" s="34"/>
      <c r="C62" s="29">
        <f>MIN(C24:C56)</f>
        <v>0.16134757494594901</v>
      </c>
      <c r="D62" s="29">
        <f>MIN(D24:D56)</f>
        <v>0.10871377113576899</v>
      </c>
      <c r="E62" s="29">
        <f>MIN(E24:E56)</f>
        <v>-0.32158454689504262</v>
      </c>
      <c r="F62" s="29">
        <f>MIN(F24:F56)</f>
        <v>5.2849140283453241E-4</v>
      </c>
      <c r="G62" s="26" t="s">
        <v>124</v>
      </c>
      <c r="H62" s="29">
        <f>MIN(H24:H56)</f>
        <v>0.13588597656721799</v>
      </c>
      <c r="I62" s="29">
        <f>MIN(I24:I56)</f>
        <v>1.587130357064016E-2</v>
      </c>
      <c r="J62" s="26" t="s">
        <v>124</v>
      </c>
      <c r="K62" s="29">
        <f>MIN(K24:K56)</f>
        <v>7.7070414732218924E-5</v>
      </c>
      <c r="L62" s="26" t="s">
        <v>124</v>
      </c>
      <c r="M62" s="6"/>
      <c r="N62" s="6"/>
      <c r="O62" s="6"/>
      <c r="P62" s="6"/>
      <c r="Q62" s="6"/>
      <c r="R62" s="6"/>
      <c r="S62" s="6"/>
      <c r="T62" s="6"/>
      <c r="U62" s="6"/>
      <c r="V62" s="6"/>
      <c r="W62" s="6"/>
      <c r="X62" s="6"/>
      <c r="Y62" s="6"/>
    </row>
    <row r="63" spans="1:25" ht="18.75" x14ac:dyDescent="0.25">
      <c r="A63" s="31" t="s">
        <v>129</v>
      </c>
      <c r="B63" s="31"/>
      <c r="C63" s="31"/>
      <c r="D63" s="31"/>
      <c r="E63" s="31"/>
      <c r="F63" s="31"/>
      <c r="G63" s="31"/>
      <c r="H63" s="31"/>
      <c r="I63" s="31"/>
      <c r="J63" s="31"/>
      <c r="K63" s="31"/>
      <c r="L63" s="31"/>
    </row>
    <row r="64" spans="1:25" ht="43.7" customHeight="1" x14ac:dyDescent="0.25">
      <c r="A64" s="32"/>
      <c r="B64" s="32"/>
      <c r="C64" s="32"/>
      <c r="D64" s="32"/>
      <c r="E64" s="32"/>
      <c r="F64" s="32"/>
      <c r="G64" s="32"/>
      <c r="H64" s="32"/>
      <c r="I64" s="32"/>
      <c r="J64" s="32"/>
      <c r="K64" s="32"/>
      <c r="L64" s="32"/>
    </row>
  </sheetData>
  <mergeCells count="20">
    <mergeCell ref="A63:L63"/>
    <mergeCell ref="A64:L64"/>
    <mergeCell ref="B19:L19"/>
    <mergeCell ref="B20:L20"/>
    <mergeCell ref="B21:D21"/>
    <mergeCell ref="F21:I21"/>
    <mergeCell ref="K21:L21"/>
    <mergeCell ref="A22:L22"/>
    <mergeCell ref="A57:L57"/>
    <mergeCell ref="A58:B58"/>
    <mergeCell ref="A59:B59"/>
    <mergeCell ref="A60:B60"/>
    <mergeCell ref="A61:B61"/>
    <mergeCell ref="A62:B62"/>
    <mergeCell ref="B18:L18"/>
    <mergeCell ref="A14:L14"/>
    <mergeCell ref="B15:F15"/>
    <mergeCell ref="H15:L15"/>
    <mergeCell ref="B16:L16"/>
    <mergeCell ref="B17:L17"/>
  </mergeCells>
  <conditionalFormatting sqref="G24:G54 G56">
    <cfRule type="colorScale" priority="6">
      <colorScale>
        <cfvo type="min"/>
        <cfvo type="percentile" val="50"/>
        <cfvo type="max"/>
        <color rgb="FF63BE7B"/>
        <color rgb="FFFFEB84"/>
        <color rgb="FFF8696B"/>
      </colorScale>
    </cfRule>
  </conditionalFormatting>
  <conditionalFormatting sqref="G58:G62">
    <cfRule type="colorScale" priority="3">
      <colorScale>
        <cfvo type="min"/>
        <cfvo type="percentile" val="50"/>
        <cfvo type="max"/>
        <color rgb="FF63BE7B"/>
        <color rgb="FFFFEB84"/>
        <color rgb="FFF8696B"/>
      </colorScale>
    </cfRule>
  </conditionalFormatting>
  <conditionalFormatting sqref="J24:J54 J56">
    <cfRule type="colorScale" priority="5">
      <colorScale>
        <cfvo type="min"/>
        <cfvo type="percentile" val="50"/>
        <cfvo type="max"/>
        <color rgb="FF63BE7B"/>
        <color rgb="FFFFEB84"/>
        <color rgb="FFF8696B"/>
      </colorScale>
    </cfRule>
  </conditionalFormatting>
  <conditionalFormatting sqref="J58:J62">
    <cfRule type="colorScale" priority="2">
      <colorScale>
        <cfvo type="min"/>
        <cfvo type="percentile" val="50"/>
        <cfvo type="max"/>
        <color rgb="FF63BE7B"/>
        <color rgb="FFFFEB84"/>
        <color rgb="FFF8696B"/>
      </colorScale>
    </cfRule>
  </conditionalFormatting>
  <conditionalFormatting sqref="L24:L54 L56">
    <cfRule type="colorScale" priority="4">
      <colorScale>
        <cfvo type="min"/>
        <cfvo type="percentile" val="50"/>
        <cfvo type="max"/>
        <color rgb="FF63BE7B"/>
        <color rgb="FFFFEB84"/>
        <color rgb="FFF8696B"/>
      </colorScale>
    </cfRule>
  </conditionalFormatting>
  <conditionalFormatting sqref="L58:L62">
    <cfRule type="colorScale" priority="1">
      <colorScale>
        <cfvo type="min"/>
        <cfvo type="percentile" val="50"/>
        <cfvo type="max"/>
        <color rgb="FF63BE7B"/>
        <color rgb="FFFFEB84"/>
        <color rgb="FFF8696B"/>
      </colorScale>
    </cfRule>
  </conditionalFormatting>
  <pageMargins left="0.7" right="0.7" top="0.75" bottom="0.75" header="0.3" footer="0.3"/>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3A5C0D-F450-4751-BDF7-8F996B6AF5A0}">
  <sheetPr>
    <tabColor rgb="FF00B050"/>
  </sheetPr>
  <dimension ref="A14:Y64"/>
  <sheetViews>
    <sheetView zoomScale="80" zoomScaleNormal="80" workbookViewId="0"/>
  </sheetViews>
  <sheetFormatPr baseColWidth="10" defaultColWidth="10.625" defaultRowHeight="15" x14ac:dyDescent="0.25"/>
  <cols>
    <col min="1" max="1" width="16.125" style="10" customWidth="1"/>
    <col min="2" max="12" width="13.375" style="10" customWidth="1"/>
    <col min="13" max="16384" width="10.625" style="1"/>
  </cols>
  <sheetData>
    <row r="14" spans="1:12" ht="18.75" x14ac:dyDescent="0.25">
      <c r="A14" s="31" t="s">
        <v>63</v>
      </c>
      <c r="B14" s="31"/>
      <c r="C14" s="31"/>
      <c r="D14" s="31"/>
      <c r="E14" s="31"/>
      <c r="F14" s="31"/>
      <c r="G14" s="31"/>
      <c r="H14" s="31"/>
      <c r="I14" s="31"/>
      <c r="J14" s="31"/>
      <c r="K14" s="31"/>
      <c r="L14" s="31"/>
    </row>
    <row r="15" spans="1:12" s="3" customFormat="1" ht="44.1" customHeight="1" x14ac:dyDescent="0.25">
      <c r="A15" s="2" t="s">
        <v>1</v>
      </c>
      <c r="B15" s="42" t="s">
        <v>64</v>
      </c>
      <c r="C15" s="43"/>
      <c r="D15" s="43"/>
      <c r="E15" s="43"/>
      <c r="F15" s="44"/>
      <c r="G15" s="4" t="s">
        <v>3</v>
      </c>
      <c r="H15" s="38" t="s">
        <v>58</v>
      </c>
      <c r="I15" s="38"/>
      <c r="J15" s="38"/>
      <c r="K15" s="38"/>
      <c r="L15" s="38"/>
    </row>
    <row r="16" spans="1:12" s="3" customFormat="1" ht="44.1" customHeight="1" x14ac:dyDescent="0.25">
      <c r="A16" s="2" t="s">
        <v>5</v>
      </c>
      <c r="B16" s="39" t="s">
        <v>60</v>
      </c>
      <c r="C16" s="39"/>
      <c r="D16" s="39"/>
      <c r="E16" s="39"/>
      <c r="F16" s="39"/>
      <c r="G16" s="39"/>
      <c r="H16" s="39"/>
      <c r="I16" s="39"/>
      <c r="J16" s="39"/>
      <c r="K16" s="39"/>
      <c r="L16" s="39"/>
    </row>
    <row r="17" spans="1:14" s="3" customFormat="1" ht="44.1" customHeight="1" x14ac:dyDescent="0.25">
      <c r="A17" s="2" t="s">
        <v>66</v>
      </c>
      <c r="B17" s="39" t="s">
        <v>222</v>
      </c>
      <c r="C17" s="39"/>
      <c r="D17" s="39"/>
      <c r="E17" s="39"/>
      <c r="F17" s="39"/>
      <c r="G17" s="39"/>
      <c r="H17" s="39"/>
      <c r="I17" s="39"/>
      <c r="J17" s="39"/>
      <c r="K17" s="39"/>
      <c r="L17" s="39"/>
    </row>
    <row r="18" spans="1:14" s="3" customFormat="1" ht="44.1" customHeight="1" x14ac:dyDescent="0.25">
      <c r="A18" s="2" t="s">
        <v>68</v>
      </c>
      <c r="B18" s="39" t="s">
        <v>223</v>
      </c>
      <c r="C18" s="39"/>
      <c r="D18" s="39"/>
      <c r="E18" s="39"/>
      <c r="F18" s="39"/>
      <c r="G18" s="39"/>
      <c r="H18" s="39"/>
      <c r="I18" s="39"/>
      <c r="J18" s="39"/>
      <c r="K18" s="39"/>
      <c r="L18" s="39"/>
    </row>
    <row r="19" spans="1:14" s="3" customFormat="1" ht="44.1" customHeight="1" x14ac:dyDescent="0.25">
      <c r="A19" s="2" t="s">
        <v>70</v>
      </c>
      <c r="B19" s="39"/>
      <c r="C19" s="39"/>
      <c r="D19" s="39"/>
      <c r="E19" s="39"/>
      <c r="F19" s="39"/>
      <c r="G19" s="39"/>
      <c r="H19" s="39"/>
      <c r="I19" s="39"/>
      <c r="J19" s="39"/>
      <c r="K19" s="39"/>
      <c r="L19" s="39"/>
    </row>
    <row r="20" spans="1:14" s="3" customFormat="1" ht="44.1" customHeight="1" x14ac:dyDescent="0.25">
      <c r="A20" s="2" t="s">
        <v>71</v>
      </c>
      <c r="B20" s="39" t="s">
        <v>248</v>
      </c>
      <c r="C20" s="39"/>
      <c r="D20" s="39"/>
      <c r="E20" s="39"/>
      <c r="F20" s="39"/>
      <c r="G20" s="39"/>
      <c r="H20" s="39"/>
      <c r="I20" s="39"/>
      <c r="J20" s="39"/>
      <c r="K20" s="39"/>
      <c r="L20" s="39"/>
    </row>
    <row r="21" spans="1:14" s="3" customFormat="1" ht="43.7" customHeight="1" x14ac:dyDescent="0.25">
      <c r="A21" s="27" t="s">
        <v>72</v>
      </c>
      <c r="B21" s="40" t="s">
        <v>224</v>
      </c>
      <c r="C21" s="40"/>
      <c r="D21" s="40"/>
      <c r="E21" s="28" t="s">
        <v>74</v>
      </c>
      <c r="F21" s="41" t="s">
        <v>225</v>
      </c>
      <c r="G21" s="36"/>
      <c r="H21" s="36"/>
      <c r="I21" s="37"/>
      <c r="J21" s="2" t="s">
        <v>76</v>
      </c>
      <c r="K21" s="39" t="s">
        <v>14</v>
      </c>
      <c r="L21" s="39"/>
    </row>
    <row r="22" spans="1:14" ht="18.75" x14ac:dyDescent="0.25">
      <c r="A22" s="31" t="s">
        <v>77</v>
      </c>
      <c r="B22" s="31"/>
      <c r="C22" s="31"/>
      <c r="D22" s="31"/>
      <c r="E22" s="31"/>
      <c r="F22" s="31"/>
      <c r="G22" s="31"/>
      <c r="H22" s="31"/>
      <c r="I22" s="31"/>
      <c r="J22" s="31"/>
      <c r="K22" s="31"/>
      <c r="L22" s="31"/>
    </row>
    <row r="23" spans="1:14" s="6" customFormat="1" ht="32.25" customHeight="1" x14ac:dyDescent="0.25">
      <c r="A23" s="4" t="s">
        <v>78</v>
      </c>
      <c r="B23" s="5" t="s">
        <v>79</v>
      </c>
      <c r="C23" s="2" t="s">
        <v>80</v>
      </c>
      <c r="D23" s="2" t="s">
        <v>81</v>
      </c>
      <c r="E23" s="2" t="s">
        <v>82</v>
      </c>
      <c r="F23" s="2" t="s">
        <v>83</v>
      </c>
      <c r="G23" s="2" t="s">
        <v>84</v>
      </c>
      <c r="H23" s="2" t="s">
        <v>85</v>
      </c>
      <c r="I23" s="2" t="s">
        <v>86</v>
      </c>
      <c r="J23" s="2" t="s">
        <v>87</v>
      </c>
      <c r="K23" s="2" t="s">
        <v>88</v>
      </c>
      <c r="L23" s="2" t="s">
        <v>89</v>
      </c>
    </row>
    <row r="24" spans="1:14" x14ac:dyDescent="0.25">
      <c r="A24" s="7">
        <v>5</v>
      </c>
      <c r="B24" s="7" t="s">
        <v>147</v>
      </c>
      <c r="C24" s="25">
        <v>241.694150459447</v>
      </c>
      <c r="D24" s="25">
        <v>250.59201009510301</v>
      </c>
      <c r="E24" s="9">
        <f>(C24-D24)/D24</f>
        <v>-3.5507355690547152E-2</v>
      </c>
      <c r="F24" s="9">
        <f>ABS(E24)</f>
        <v>3.5507355690547152E-2</v>
      </c>
      <c r="G24" s="7">
        <f>RANK(F24,$F$24:$F$56,1)</f>
        <v>23</v>
      </c>
      <c r="H24" s="9">
        <v>245.67361799361299</v>
      </c>
      <c r="I24" s="9">
        <f>MIN($H$24:$H$56)/H24</f>
        <v>0.83853438256815083</v>
      </c>
      <c r="J24" s="7">
        <f>RANK(I24,$I$24:$I$56,1)</f>
        <v>14</v>
      </c>
      <c r="K24" s="9">
        <f>I24*F24</f>
        <v>2.9774138580600674E-2</v>
      </c>
      <c r="L24" s="7">
        <f>RANK(K24,$K$24:$K$56,1)</f>
        <v>23</v>
      </c>
      <c r="M24" s="6">
        <f>IF(E24&gt;0,1,-1)</f>
        <v>-1</v>
      </c>
      <c r="N24" s="6">
        <f>K24*M24</f>
        <v>-2.9774138580600674E-2</v>
      </c>
    </row>
    <row r="25" spans="1:14" x14ac:dyDescent="0.25">
      <c r="A25" s="7">
        <v>8</v>
      </c>
      <c r="B25" s="7" t="s">
        <v>148</v>
      </c>
      <c r="C25" s="25">
        <v>244.63620290208499</v>
      </c>
      <c r="D25" s="25">
        <v>245.74566671215999</v>
      </c>
      <c r="E25" s="9">
        <f t="shared" ref="E25:E56" si="0">(C25-D25)/D25</f>
        <v>-4.5146831068012495E-3</v>
      </c>
      <c r="F25" s="9">
        <f t="shared" ref="F25:F56" si="1">ABS(E25)</f>
        <v>4.5146831068012495E-3</v>
      </c>
      <c r="G25" s="7">
        <f t="shared" ref="G25:G56" si="2">RANK(F25,$F$24:$F$56,1)</f>
        <v>1</v>
      </c>
      <c r="H25" s="9">
        <v>245.15971148892299</v>
      </c>
      <c r="I25" s="9">
        <f t="shared" ref="I25:I56" si="3">MIN($H$24:$H$56)/H25</f>
        <v>0.84029212763560435</v>
      </c>
      <c r="J25" s="7">
        <f t="shared" ref="J25:J56" si="4">RANK(I25,$I$24:$I$56,1)</f>
        <v>15</v>
      </c>
      <c r="K25" s="9">
        <f t="shared" ref="K25:K56" si="5">I25*F25</f>
        <v>3.7936526734145422E-3</v>
      </c>
      <c r="L25" s="7">
        <f t="shared" ref="L25:L56" si="6">RANK(K25,$K$24:$K$56,1)</f>
        <v>1</v>
      </c>
      <c r="M25" s="6">
        <f t="shared" ref="M25:M56" si="7">IF(E25&gt;0,1,-1)</f>
        <v>-1</v>
      </c>
      <c r="N25" s="6">
        <f t="shared" ref="N25:N56" si="8">K25*M25</f>
        <v>-3.7936526734145422E-3</v>
      </c>
    </row>
    <row r="26" spans="1:14" x14ac:dyDescent="0.25">
      <c r="A26" s="7">
        <v>11</v>
      </c>
      <c r="B26" s="7" t="s">
        <v>149</v>
      </c>
      <c r="C26" s="25">
        <v>267.08849910305003</v>
      </c>
      <c r="D26" s="25">
        <v>275.43791223766698</v>
      </c>
      <c r="E26" s="9">
        <f t="shared" si="0"/>
        <v>-3.0313231271563292E-2</v>
      </c>
      <c r="F26" s="9">
        <f t="shared" si="1"/>
        <v>3.0313231271563292E-2</v>
      </c>
      <c r="G26" s="7">
        <f t="shared" si="2"/>
        <v>14</v>
      </c>
      <c r="H26" s="9">
        <v>271.07595084997303</v>
      </c>
      <c r="I26" s="9">
        <f t="shared" si="3"/>
        <v>0.75995592722857186</v>
      </c>
      <c r="J26" s="7">
        <f t="shared" si="4"/>
        <v>1</v>
      </c>
      <c r="K26" s="9">
        <f t="shared" si="5"/>
        <v>2.3036719778275021E-2</v>
      </c>
      <c r="L26" s="7">
        <f t="shared" si="6"/>
        <v>12</v>
      </c>
      <c r="M26" s="6">
        <f t="shared" si="7"/>
        <v>-1</v>
      </c>
      <c r="N26" s="6">
        <f t="shared" si="8"/>
        <v>-2.3036719778275021E-2</v>
      </c>
    </row>
    <row r="27" spans="1:14" x14ac:dyDescent="0.25">
      <c r="A27" s="7">
        <v>13</v>
      </c>
      <c r="B27" s="7" t="s">
        <v>150</v>
      </c>
      <c r="C27" s="25">
        <v>228.88690148596601</v>
      </c>
      <c r="D27" s="25">
        <v>231.37426294820699</v>
      </c>
      <c r="E27" s="9">
        <f t="shared" si="0"/>
        <v>-1.0750380922003316E-2</v>
      </c>
      <c r="F27" s="9">
        <f t="shared" si="1"/>
        <v>1.0750380922003316E-2</v>
      </c>
      <c r="G27" s="7">
        <f t="shared" si="2"/>
        <v>3</v>
      </c>
      <c r="H27" s="9">
        <v>230.03939304437699</v>
      </c>
      <c r="I27" s="9">
        <f t="shared" si="3"/>
        <v>0.89552390506358781</v>
      </c>
      <c r="J27" s="7">
        <f t="shared" si="4"/>
        <v>25</v>
      </c>
      <c r="K27" s="9">
        <f t="shared" si="5"/>
        <v>9.6272231041935035E-3</v>
      </c>
      <c r="L27" s="7">
        <f t="shared" si="6"/>
        <v>3</v>
      </c>
      <c r="M27" s="6">
        <f t="shared" si="7"/>
        <v>-1</v>
      </c>
      <c r="N27" s="6">
        <f t="shared" si="8"/>
        <v>-9.6272231041935035E-3</v>
      </c>
    </row>
    <row r="28" spans="1:14" x14ac:dyDescent="0.25">
      <c r="A28" s="7">
        <v>15</v>
      </c>
      <c r="B28" s="7" t="s">
        <v>151</v>
      </c>
      <c r="C28" s="25">
        <v>264.90284042423502</v>
      </c>
      <c r="D28" s="25">
        <v>272.20617212402198</v>
      </c>
      <c r="E28" s="9">
        <f t="shared" si="0"/>
        <v>-2.6830147321051281E-2</v>
      </c>
      <c r="F28" s="9">
        <f t="shared" si="1"/>
        <v>2.6830147321051281E-2</v>
      </c>
      <c r="G28" s="7">
        <f t="shared" si="2"/>
        <v>11</v>
      </c>
      <c r="H28" s="9">
        <v>268.23998675935098</v>
      </c>
      <c r="I28" s="9">
        <f t="shared" si="3"/>
        <v>0.76799055228993196</v>
      </c>
      <c r="J28" s="7">
        <f t="shared" si="4"/>
        <v>2</v>
      </c>
      <c r="K28" s="9">
        <f t="shared" si="5"/>
        <v>2.0605299659114413E-2</v>
      </c>
      <c r="L28" s="7">
        <f t="shared" si="6"/>
        <v>9</v>
      </c>
      <c r="M28" s="6">
        <f t="shared" si="7"/>
        <v>-1</v>
      </c>
      <c r="N28" s="6">
        <f t="shared" si="8"/>
        <v>-2.0605299659114413E-2</v>
      </c>
    </row>
    <row r="29" spans="1:14" x14ac:dyDescent="0.25">
      <c r="A29" s="7">
        <v>17</v>
      </c>
      <c r="B29" s="7" t="s">
        <v>152</v>
      </c>
      <c r="C29" s="25">
        <v>248.75079158130001</v>
      </c>
      <c r="D29" s="25">
        <v>258.47505422993498</v>
      </c>
      <c r="E29" s="9">
        <f t="shared" si="0"/>
        <v>-3.7621667892114796E-2</v>
      </c>
      <c r="F29" s="9">
        <f t="shared" si="1"/>
        <v>3.7621667892114796E-2</v>
      </c>
      <c r="G29" s="7">
        <f t="shared" si="2"/>
        <v>27</v>
      </c>
      <c r="H29" s="9">
        <v>253.24311053211699</v>
      </c>
      <c r="I29" s="9">
        <f t="shared" si="3"/>
        <v>0.8134704045638067</v>
      </c>
      <c r="J29" s="7">
        <f t="shared" si="4"/>
        <v>10</v>
      </c>
      <c r="K29" s="9">
        <f t="shared" si="5"/>
        <v>3.06041134005638E-2</v>
      </c>
      <c r="L29" s="7">
        <f t="shared" si="6"/>
        <v>24</v>
      </c>
      <c r="M29" s="6">
        <f t="shared" si="7"/>
        <v>-1</v>
      </c>
      <c r="N29" s="6">
        <f t="shared" si="8"/>
        <v>-3.06041134005638E-2</v>
      </c>
    </row>
    <row r="30" spans="1:14" x14ac:dyDescent="0.25">
      <c r="A30" s="7">
        <v>18</v>
      </c>
      <c r="B30" s="7" t="s">
        <v>153</v>
      </c>
      <c r="C30" s="25">
        <v>237.765773944621</v>
      </c>
      <c r="D30" s="25">
        <v>246.904243119266</v>
      </c>
      <c r="E30" s="9">
        <f t="shared" si="0"/>
        <v>-3.7012199787229652E-2</v>
      </c>
      <c r="F30" s="9">
        <f t="shared" si="1"/>
        <v>3.7012199787229652E-2</v>
      </c>
      <c r="G30" s="7">
        <f t="shared" si="2"/>
        <v>26</v>
      </c>
      <c r="H30" s="9">
        <v>241.80364834051201</v>
      </c>
      <c r="I30" s="9">
        <f t="shared" si="3"/>
        <v>0.85195478642016675</v>
      </c>
      <c r="J30" s="7">
        <f t="shared" si="4"/>
        <v>18</v>
      </c>
      <c r="K30" s="9">
        <f t="shared" si="5"/>
        <v>3.1532720764669779E-2</v>
      </c>
      <c r="L30" s="7">
        <f t="shared" si="6"/>
        <v>25</v>
      </c>
      <c r="M30" s="6">
        <f t="shared" si="7"/>
        <v>-1</v>
      </c>
      <c r="N30" s="6">
        <f t="shared" si="8"/>
        <v>-3.1532720764669779E-2</v>
      </c>
    </row>
    <row r="31" spans="1:14" x14ac:dyDescent="0.25">
      <c r="A31" s="7">
        <v>19</v>
      </c>
      <c r="B31" s="7" t="s">
        <v>154</v>
      </c>
      <c r="C31" s="25">
        <v>229.76958407757101</v>
      </c>
      <c r="D31" s="25">
        <v>233.03937806320801</v>
      </c>
      <c r="E31" s="9">
        <f t="shared" si="0"/>
        <v>-1.4031079265711555E-2</v>
      </c>
      <c r="F31" s="9">
        <f t="shared" si="1"/>
        <v>1.4031079265711555E-2</v>
      </c>
      <c r="G31" s="7">
        <f t="shared" si="2"/>
        <v>5</v>
      </c>
      <c r="H31" s="9">
        <v>231.176154125772</v>
      </c>
      <c r="I31" s="9">
        <f t="shared" si="3"/>
        <v>0.89112035087096408</v>
      </c>
      <c r="J31" s="7">
        <f t="shared" si="4"/>
        <v>24</v>
      </c>
      <c r="K31" s="9">
        <f t="shared" si="5"/>
        <v>1.250338027835919E-2</v>
      </c>
      <c r="L31" s="7">
        <f t="shared" si="6"/>
        <v>5</v>
      </c>
      <c r="M31" s="6">
        <f t="shared" si="7"/>
        <v>-1</v>
      </c>
      <c r="N31" s="6">
        <f t="shared" si="8"/>
        <v>-1.250338027835919E-2</v>
      </c>
    </row>
    <row r="32" spans="1:14" x14ac:dyDescent="0.25">
      <c r="A32" s="7">
        <v>20</v>
      </c>
      <c r="B32" s="7" t="s">
        <v>155</v>
      </c>
      <c r="C32" s="25">
        <v>240.116124661247</v>
      </c>
      <c r="D32" s="25">
        <v>245.163618549967</v>
      </c>
      <c r="E32" s="9">
        <f t="shared" si="0"/>
        <v>-2.0588266393576925E-2</v>
      </c>
      <c r="F32" s="9">
        <f t="shared" si="1"/>
        <v>2.0588266393576925E-2</v>
      </c>
      <c r="G32" s="7">
        <f t="shared" si="2"/>
        <v>8</v>
      </c>
      <c r="H32" s="9">
        <v>242.405139218009</v>
      </c>
      <c r="I32" s="9">
        <f t="shared" si="3"/>
        <v>0.84984079232860266</v>
      </c>
      <c r="J32" s="7">
        <f t="shared" si="4"/>
        <v>17</v>
      </c>
      <c r="K32" s="9">
        <f t="shared" si="5"/>
        <v>1.7496748624589758E-2</v>
      </c>
      <c r="L32" s="7">
        <f t="shared" si="6"/>
        <v>7</v>
      </c>
      <c r="M32" s="6">
        <f t="shared" si="7"/>
        <v>-1</v>
      </c>
      <c r="N32" s="6">
        <f t="shared" si="8"/>
        <v>-1.7496748624589758E-2</v>
      </c>
    </row>
    <row r="33" spans="1:14" x14ac:dyDescent="0.25">
      <c r="A33" s="7">
        <v>23</v>
      </c>
      <c r="B33" s="7" t="s">
        <v>156</v>
      </c>
      <c r="C33" s="25">
        <v>237.14103941171601</v>
      </c>
      <c r="D33" s="25">
        <v>239.860079051383</v>
      </c>
      <c r="E33" s="9">
        <f t="shared" si="0"/>
        <v>-1.1335940730197598E-2</v>
      </c>
      <c r="F33" s="9">
        <f t="shared" si="1"/>
        <v>1.1335940730197598E-2</v>
      </c>
      <c r="G33" s="7">
        <f t="shared" si="2"/>
        <v>4</v>
      </c>
      <c r="H33" s="9">
        <v>238.37924672636501</v>
      </c>
      <c r="I33" s="9">
        <f t="shared" si="3"/>
        <v>0.86419341619126588</v>
      </c>
      <c r="J33" s="7">
        <f t="shared" si="4"/>
        <v>21</v>
      </c>
      <c r="K33" s="9">
        <f t="shared" si="5"/>
        <v>9.7964453453711752E-3</v>
      </c>
      <c r="L33" s="7">
        <f t="shared" si="6"/>
        <v>4</v>
      </c>
      <c r="M33" s="6">
        <f t="shared" si="7"/>
        <v>-1</v>
      </c>
      <c r="N33" s="6">
        <f t="shared" si="8"/>
        <v>-9.7964453453711752E-3</v>
      </c>
    </row>
    <row r="34" spans="1:14" x14ac:dyDescent="0.25">
      <c r="A34" s="7">
        <v>25</v>
      </c>
      <c r="B34" s="7" t="s">
        <v>157</v>
      </c>
      <c r="C34" s="25">
        <v>257.58513848475098</v>
      </c>
      <c r="D34" s="25">
        <v>265.64253135689898</v>
      </c>
      <c r="E34" s="9">
        <f t="shared" si="0"/>
        <v>-3.0331712436976604E-2</v>
      </c>
      <c r="F34" s="9">
        <f t="shared" si="1"/>
        <v>3.0331712436976604E-2</v>
      </c>
      <c r="G34" s="7">
        <f t="shared" si="2"/>
        <v>15</v>
      </c>
      <c r="H34" s="9">
        <v>261.288667598416</v>
      </c>
      <c r="I34" s="9">
        <f t="shared" si="3"/>
        <v>0.78842215956405637</v>
      </c>
      <c r="J34" s="7">
        <f t="shared" si="4"/>
        <v>4</v>
      </c>
      <c r="K34" s="9">
        <f t="shared" si="5"/>
        <v>2.391419422283704E-2</v>
      </c>
      <c r="L34" s="7">
        <f t="shared" si="6"/>
        <v>13</v>
      </c>
      <c r="M34" s="6">
        <f t="shared" si="7"/>
        <v>-1</v>
      </c>
      <c r="N34" s="6">
        <f t="shared" si="8"/>
        <v>-2.391419422283704E-2</v>
      </c>
    </row>
    <row r="35" spans="1:14" x14ac:dyDescent="0.25">
      <c r="A35" s="7">
        <v>27</v>
      </c>
      <c r="B35" s="7" t="s">
        <v>158</v>
      </c>
      <c r="C35" s="25">
        <v>209.07103393843701</v>
      </c>
      <c r="D35" s="25">
        <v>202.64909248055301</v>
      </c>
      <c r="E35" s="9">
        <f t="shared" si="0"/>
        <v>3.1689959127254801E-2</v>
      </c>
      <c r="F35" s="9">
        <f t="shared" si="1"/>
        <v>3.1689959127254801E-2</v>
      </c>
      <c r="G35" s="7">
        <f t="shared" si="2"/>
        <v>17</v>
      </c>
      <c r="H35" s="9">
        <v>206.00577557755801</v>
      </c>
      <c r="I35" s="9">
        <f t="shared" si="3"/>
        <v>1</v>
      </c>
      <c r="J35" s="7">
        <f t="shared" si="4"/>
        <v>33</v>
      </c>
      <c r="K35" s="9">
        <f t="shared" si="5"/>
        <v>3.1689959127254801E-2</v>
      </c>
      <c r="L35" s="7">
        <f t="shared" si="6"/>
        <v>26</v>
      </c>
      <c r="M35" s="6">
        <f t="shared" si="7"/>
        <v>1</v>
      </c>
      <c r="N35" s="6">
        <f t="shared" si="8"/>
        <v>3.1689959127254801E-2</v>
      </c>
    </row>
    <row r="36" spans="1:14" x14ac:dyDescent="0.25">
      <c r="A36" s="7">
        <v>41</v>
      </c>
      <c r="B36" s="7" t="s">
        <v>159</v>
      </c>
      <c r="C36" s="25">
        <v>250.10141635489001</v>
      </c>
      <c r="D36" s="25">
        <v>261.061508973689</v>
      </c>
      <c r="E36" s="9">
        <f t="shared" si="0"/>
        <v>-4.1982798084200169E-2</v>
      </c>
      <c r="F36" s="9">
        <f t="shared" si="1"/>
        <v>4.1982798084200169E-2</v>
      </c>
      <c r="G36" s="7">
        <f t="shared" si="2"/>
        <v>30</v>
      </c>
      <c r="H36" s="9">
        <v>254.85827724419599</v>
      </c>
      <c r="I36" s="9">
        <f t="shared" si="3"/>
        <v>0.80831502827813095</v>
      </c>
      <c r="J36" s="7">
        <f t="shared" si="4"/>
        <v>8</v>
      </c>
      <c r="K36" s="9">
        <f t="shared" si="5"/>
        <v>3.3935326620625324E-2</v>
      </c>
      <c r="L36" s="7">
        <f t="shared" si="6"/>
        <v>29</v>
      </c>
      <c r="M36" s="6">
        <f t="shared" si="7"/>
        <v>-1</v>
      </c>
      <c r="N36" s="6">
        <f t="shared" si="8"/>
        <v>-3.3935326620625324E-2</v>
      </c>
    </row>
    <row r="37" spans="1:14" x14ac:dyDescent="0.25">
      <c r="A37" s="7">
        <v>44</v>
      </c>
      <c r="B37" s="7" t="s">
        <v>160</v>
      </c>
      <c r="C37" s="25">
        <v>219.55955777460801</v>
      </c>
      <c r="D37" s="25">
        <v>223.84961868446101</v>
      </c>
      <c r="E37" s="9">
        <f t="shared" si="0"/>
        <v>-1.916492391215675E-2</v>
      </c>
      <c r="F37" s="9">
        <f t="shared" si="1"/>
        <v>1.916492391215675E-2</v>
      </c>
      <c r="G37" s="7">
        <f t="shared" si="2"/>
        <v>7</v>
      </c>
      <c r="H37" s="9">
        <v>221.39561448240701</v>
      </c>
      <c r="I37" s="9">
        <f t="shared" si="3"/>
        <v>0.93048715557971484</v>
      </c>
      <c r="J37" s="7">
        <f t="shared" si="4"/>
        <v>29</v>
      </c>
      <c r="K37" s="9">
        <f t="shared" si="5"/>
        <v>1.7832715537924395E-2</v>
      </c>
      <c r="L37" s="7">
        <f t="shared" si="6"/>
        <v>8</v>
      </c>
      <c r="M37" s="6">
        <f t="shared" si="7"/>
        <v>-1</v>
      </c>
      <c r="N37" s="6">
        <f t="shared" si="8"/>
        <v>-1.7832715537924395E-2</v>
      </c>
    </row>
    <row r="38" spans="1:14" x14ac:dyDescent="0.25">
      <c r="A38" s="7">
        <v>47</v>
      </c>
      <c r="B38" s="7" t="s">
        <v>161</v>
      </c>
      <c r="C38" s="25">
        <v>225.82660280831601</v>
      </c>
      <c r="D38" s="25">
        <v>229.10151159760201</v>
      </c>
      <c r="E38" s="9">
        <f t="shared" si="0"/>
        <v>-1.4294575214493172E-2</v>
      </c>
      <c r="F38" s="9">
        <f t="shared" si="1"/>
        <v>1.4294575214493172E-2</v>
      </c>
      <c r="G38" s="7">
        <f t="shared" si="2"/>
        <v>6</v>
      </c>
      <c r="H38" s="9">
        <v>227.31712235335999</v>
      </c>
      <c r="I38" s="9">
        <f t="shared" si="3"/>
        <v>0.90624838747222081</v>
      </c>
      <c r="J38" s="7">
        <f t="shared" si="4"/>
        <v>27</v>
      </c>
      <c r="K38" s="9">
        <f t="shared" si="5"/>
        <v>1.2954435737734811E-2</v>
      </c>
      <c r="L38" s="7">
        <f t="shared" si="6"/>
        <v>6</v>
      </c>
      <c r="M38" s="6">
        <f t="shared" si="7"/>
        <v>-1</v>
      </c>
      <c r="N38" s="6">
        <f t="shared" si="8"/>
        <v>-1.2954435737734811E-2</v>
      </c>
    </row>
    <row r="39" spans="1:14" x14ac:dyDescent="0.25">
      <c r="A39" s="7">
        <v>50</v>
      </c>
      <c r="B39" s="7" t="s">
        <v>162</v>
      </c>
      <c r="C39" s="25">
        <v>248.958049707139</v>
      </c>
      <c r="D39" s="25">
        <v>257.721016508996</v>
      </c>
      <c r="E39" s="9">
        <f t="shared" si="0"/>
        <v>-3.4001754767838753E-2</v>
      </c>
      <c r="F39" s="9">
        <f t="shared" si="1"/>
        <v>3.4001754767838753E-2</v>
      </c>
      <c r="G39" s="7">
        <f t="shared" si="2"/>
        <v>21</v>
      </c>
      <c r="H39" s="9">
        <v>252.99128875224201</v>
      </c>
      <c r="I39" s="9">
        <f t="shared" si="3"/>
        <v>0.8142801145192885</v>
      </c>
      <c r="J39" s="7">
        <f t="shared" si="4"/>
        <v>11</v>
      </c>
      <c r="K39" s="9">
        <f t="shared" si="5"/>
        <v>2.7686952766212504E-2</v>
      </c>
      <c r="L39" s="7">
        <f t="shared" si="6"/>
        <v>19</v>
      </c>
      <c r="M39" s="6">
        <f t="shared" si="7"/>
        <v>-1</v>
      </c>
      <c r="N39" s="6">
        <f t="shared" si="8"/>
        <v>-2.7686952766212504E-2</v>
      </c>
    </row>
    <row r="40" spans="1:14" x14ac:dyDescent="0.25">
      <c r="A40" s="7">
        <v>52</v>
      </c>
      <c r="B40" s="7" t="s">
        <v>163</v>
      </c>
      <c r="C40" s="25">
        <v>243.31969196919701</v>
      </c>
      <c r="D40" s="25">
        <v>253.564677288685</v>
      </c>
      <c r="E40" s="9">
        <f t="shared" si="0"/>
        <v>-4.040383474952236E-2</v>
      </c>
      <c r="F40" s="9">
        <f t="shared" si="1"/>
        <v>4.040383474952236E-2</v>
      </c>
      <c r="G40" s="7">
        <f t="shared" si="2"/>
        <v>29</v>
      </c>
      <c r="H40" s="9">
        <v>247.91743953446101</v>
      </c>
      <c r="I40" s="9">
        <f t="shared" si="3"/>
        <v>0.83094507576552634</v>
      </c>
      <c r="J40" s="7">
        <f t="shared" si="4"/>
        <v>12</v>
      </c>
      <c r="K40" s="9">
        <f t="shared" si="5"/>
        <v>3.3573367527159663E-2</v>
      </c>
      <c r="L40" s="7">
        <f t="shared" si="6"/>
        <v>28</v>
      </c>
      <c r="M40" s="6">
        <f t="shared" si="7"/>
        <v>-1</v>
      </c>
      <c r="N40" s="6">
        <f t="shared" si="8"/>
        <v>-3.3573367527159663E-2</v>
      </c>
    </row>
    <row r="41" spans="1:14" x14ac:dyDescent="0.25">
      <c r="A41" s="7">
        <v>54</v>
      </c>
      <c r="B41" s="7" t="s">
        <v>164</v>
      </c>
      <c r="C41" s="25">
        <v>255.65787465940099</v>
      </c>
      <c r="D41" s="25">
        <v>264.42411269161698</v>
      </c>
      <c r="E41" s="9">
        <f t="shared" si="0"/>
        <v>-3.3152188516330831E-2</v>
      </c>
      <c r="F41" s="9">
        <f t="shared" si="1"/>
        <v>3.3152188516330831E-2</v>
      </c>
      <c r="G41" s="7">
        <f t="shared" si="2"/>
        <v>19</v>
      </c>
      <c r="H41" s="9">
        <v>259.52183712005802</v>
      </c>
      <c r="I41" s="9">
        <f t="shared" si="3"/>
        <v>0.79378975528081352</v>
      </c>
      <c r="J41" s="7">
        <f t="shared" si="4"/>
        <v>6</v>
      </c>
      <c r="K41" s="9">
        <f t="shared" si="5"/>
        <v>2.6315867609401647E-2</v>
      </c>
      <c r="L41" s="7">
        <f t="shared" si="6"/>
        <v>18</v>
      </c>
      <c r="M41" s="6">
        <f t="shared" si="7"/>
        <v>-1</v>
      </c>
      <c r="N41" s="6">
        <f t="shared" si="8"/>
        <v>-2.6315867609401647E-2</v>
      </c>
    </row>
    <row r="42" spans="1:14" x14ac:dyDescent="0.25">
      <c r="A42" s="7">
        <v>63</v>
      </c>
      <c r="B42" s="7" t="s">
        <v>165</v>
      </c>
      <c r="C42" s="25">
        <v>257.407885791978</v>
      </c>
      <c r="D42" s="25">
        <v>264.59812734082402</v>
      </c>
      <c r="E42" s="9">
        <f t="shared" si="0"/>
        <v>-2.7174196662338425E-2</v>
      </c>
      <c r="F42" s="9">
        <f t="shared" si="1"/>
        <v>2.7174196662338425E-2</v>
      </c>
      <c r="G42" s="7">
        <f t="shared" si="2"/>
        <v>12</v>
      </c>
      <c r="H42" s="9">
        <v>260.82875980042797</v>
      </c>
      <c r="I42" s="9">
        <f t="shared" si="3"/>
        <v>0.7898123494325644</v>
      </c>
      <c r="J42" s="7">
        <f t="shared" si="4"/>
        <v>5</v>
      </c>
      <c r="K42" s="9">
        <f t="shared" si="5"/>
        <v>2.146251610982406E-2</v>
      </c>
      <c r="L42" s="7">
        <f t="shared" si="6"/>
        <v>11</v>
      </c>
      <c r="M42" s="6">
        <f t="shared" si="7"/>
        <v>-1</v>
      </c>
      <c r="N42" s="6">
        <f t="shared" si="8"/>
        <v>-2.146251610982406E-2</v>
      </c>
    </row>
    <row r="43" spans="1:14" x14ac:dyDescent="0.25">
      <c r="A43" s="7">
        <v>66</v>
      </c>
      <c r="B43" s="7" t="s">
        <v>166</v>
      </c>
      <c r="C43" s="25">
        <v>251.217279557137</v>
      </c>
      <c r="D43" s="25">
        <v>259.12787169484199</v>
      </c>
      <c r="E43" s="9">
        <f t="shared" si="0"/>
        <v>-3.0527754833801785E-2</v>
      </c>
      <c r="F43" s="9">
        <f t="shared" si="1"/>
        <v>3.0527754833801785E-2</v>
      </c>
      <c r="G43" s="7">
        <f t="shared" si="2"/>
        <v>16</v>
      </c>
      <c r="H43" s="9">
        <v>254.99100496277899</v>
      </c>
      <c r="I43" s="9">
        <f t="shared" si="3"/>
        <v>0.80789428477145164</v>
      </c>
      <c r="J43" s="7">
        <f t="shared" si="4"/>
        <v>7</v>
      </c>
      <c r="K43" s="9">
        <f t="shared" si="5"/>
        <v>2.4663198657132519E-2</v>
      </c>
      <c r="L43" s="7">
        <f t="shared" si="6"/>
        <v>14</v>
      </c>
      <c r="M43" s="6">
        <f t="shared" si="7"/>
        <v>-1</v>
      </c>
      <c r="N43" s="6">
        <f t="shared" si="8"/>
        <v>-2.4663198657132519E-2</v>
      </c>
    </row>
    <row r="44" spans="1:14" x14ac:dyDescent="0.25">
      <c r="A44" s="7">
        <v>68</v>
      </c>
      <c r="B44" s="7" t="s">
        <v>167</v>
      </c>
      <c r="C44" s="25">
        <v>263.65128438281403</v>
      </c>
      <c r="D44" s="25">
        <v>272.46576306988197</v>
      </c>
      <c r="E44" s="9">
        <f t="shared" si="0"/>
        <v>-3.2350775333219429E-2</v>
      </c>
      <c r="F44" s="9">
        <f t="shared" si="1"/>
        <v>3.2350775333219429E-2</v>
      </c>
      <c r="G44" s="7">
        <f t="shared" si="2"/>
        <v>18</v>
      </c>
      <c r="H44" s="9">
        <v>267.72922350258602</v>
      </c>
      <c r="I44" s="9">
        <f t="shared" si="3"/>
        <v>0.76945569438581729</v>
      </c>
      <c r="J44" s="7">
        <f t="shared" si="4"/>
        <v>3</v>
      </c>
      <c r="K44" s="9">
        <f t="shared" si="5"/>
        <v>2.4892488297941925E-2</v>
      </c>
      <c r="L44" s="7">
        <f t="shared" si="6"/>
        <v>15</v>
      </c>
      <c r="M44" s="6">
        <f t="shared" si="7"/>
        <v>-1</v>
      </c>
      <c r="N44" s="6">
        <f t="shared" si="8"/>
        <v>-2.4892488297941925E-2</v>
      </c>
    </row>
    <row r="45" spans="1:14" x14ac:dyDescent="0.25">
      <c r="A45" s="7">
        <v>70</v>
      </c>
      <c r="B45" s="7" t="s">
        <v>168</v>
      </c>
      <c r="C45" s="25">
        <v>235.948645504404</v>
      </c>
      <c r="D45" s="25">
        <v>237.150737406627</v>
      </c>
      <c r="E45" s="9">
        <f t="shared" si="0"/>
        <v>-5.0688937988071867E-3</v>
      </c>
      <c r="F45" s="9">
        <f t="shared" si="1"/>
        <v>5.0688937988071867E-3</v>
      </c>
      <c r="G45" s="7">
        <f t="shared" si="2"/>
        <v>2</v>
      </c>
      <c r="H45" s="9">
        <v>236.50711870439599</v>
      </c>
      <c r="I45" s="9">
        <f t="shared" si="3"/>
        <v>0.87103414352207809</v>
      </c>
      <c r="J45" s="7">
        <f t="shared" si="4"/>
        <v>23</v>
      </c>
      <c r="K45" s="9">
        <f t="shared" si="5"/>
        <v>4.4151795686483905E-3</v>
      </c>
      <c r="L45" s="7">
        <f t="shared" si="6"/>
        <v>2</v>
      </c>
      <c r="M45" s="6">
        <f t="shared" si="7"/>
        <v>-1</v>
      </c>
      <c r="N45" s="6">
        <f t="shared" si="8"/>
        <v>-4.4151795686483905E-3</v>
      </c>
    </row>
    <row r="46" spans="1:14" x14ac:dyDescent="0.25">
      <c r="A46" s="7">
        <v>73</v>
      </c>
      <c r="B46" s="7" t="s">
        <v>169</v>
      </c>
      <c r="C46" s="25">
        <v>241.26427745664699</v>
      </c>
      <c r="D46" s="25">
        <v>248.70150083379701</v>
      </c>
      <c r="E46" s="9">
        <f t="shared" si="0"/>
        <v>-2.9904215906281117E-2</v>
      </c>
      <c r="F46" s="9">
        <f t="shared" si="1"/>
        <v>2.9904215906281117E-2</v>
      </c>
      <c r="G46" s="7">
        <f t="shared" si="2"/>
        <v>13</v>
      </c>
      <c r="H46" s="9">
        <v>244.641676132778</v>
      </c>
      <c r="I46" s="9">
        <f t="shared" si="3"/>
        <v>0.8420714689092853</v>
      </c>
      <c r="J46" s="7">
        <f t="shared" si="4"/>
        <v>16</v>
      </c>
      <c r="K46" s="9">
        <f t="shared" si="5"/>
        <v>2.5181487014782556E-2</v>
      </c>
      <c r="L46" s="7">
        <f t="shared" si="6"/>
        <v>16</v>
      </c>
      <c r="M46" s="6">
        <f t="shared" si="7"/>
        <v>-1</v>
      </c>
      <c r="N46" s="6">
        <f t="shared" si="8"/>
        <v>-2.5181487014782556E-2</v>
      </c>
    </row>
    <row r="47" spans="1:14" x14ac:dyDescent="0.25">
      <c r="A47" s="7">
        <v>76</v>
      </c>
      <c r="B47" s="7" t="s">
        <v>170</v>
      </c>
      <c r="C47" s="25">
        <v>243.87209515936399</v>
      </c>
      <c r="D47" s="25">
        <v>252.81829032624799</v>
      </c>
      <c r="E47" s="9">
        <f t="shared" si="0"/>
        <v>-3.5385870046583369E-2</v>
      </c>
      <c r="F47" s="9">
        <f t="shared" si="1"/>
        <v>3.5385870046583369E-2</v>
      </c>
      <c r="G47" s="7">
        <f t="shared" si="2"/>
        <v>22</v>
      </c>
      <c r="H47" s="9">
        <v>247.87024994919699</v>
      </c>
      <c r="I47" s="9">
        <f t="shared" si="3"/>
        <v>0.83110327124687433</v>
      </c>
      <c r="J47" s="7">
        <f t="shared" si="4"/>
        <v>13</v>
      </c>
      <c r="K47" s="9">
        <f t="shared" si="5"/>
        <v>2.9409312351632223E-2</v>
      </c>
      <c r="L47" s="7">
        <f t="shared" si="6"/>
        <v>21</v>
      </c>
      <c r="M47" s="6">
        <f t="shared" si="7"/>
        <v>-1</v>
      </c>
      <c r="N47" s="6">
        <f t="shared" si="8"/>
        <v>-2.9409312351632223E-2</v>
      </c>
    </row>
    <row r="48" spans="1:14" x14ac:dyDescent="0.25">
      <c r="A48" s="7">
        <v>81</v>
      </c>
      <c r="B48" s="7" t="s">
        <v>171</v>
      </c>
      <c r="C48" s="25">
        <v>236.92275574112699</v>
      </c>
      <c r="D48" s="25">
        <v>247.49431818181799</v>
      </c>
      <c r="E48" s="9">
        <f t="shared" si="0"/>
        <v>-4.2714364185624486E-2</v>
      </c>
      <c r="F48" s="9">
        <f t="shared" si="1"/>
        <v>4.2714364185624486E-2</v>
      </c>
      <c r="G48" s="7">
        <f t="shared" si="2"/>
        <v>31</v>
      </c>
      <c r="H48" s="9">
        <v>241.40072202166101</v>
      </c>
      <c r="I48" s="9">
        <f t="shared" si="3"/>
        <v>0.85337679958999046</v>
      </c>
      <c r="J48" s="7">
        <f t="shared" si="4"/>
        <v>19</v>
      </c>
      <c r="K48" s="9">
        <f t="shared" si="5"/>
        <v>3.6451447405249533E-2</v>
      </c>
      <c r="L48" s="7">
        <f t="shared" si="6"/>
        <v>30</v>
      </c>
      <c r="M48" s="6">
        <f t="shared" si="7"/>
        <v>-1</v>
      </c>
      <c r="N48" s="6">
        <f t="shared" si="8"/>
        <v>-3.6451447405249533E-2</v>
      </c>
    </row>
    <row r="49" spans="1:25" x14ac:dyDescent="0.25">
      <c r="A49" s="7">
        <v>85</v>
      </c>
      <c r="B49" s="7" t="s">
        <v>172</v>
      </c>
      <c r="C49" s="25">
        <v>249.36196911196899</v>
      </c>
      <c r="D49" s="25">
        <v>258.61673469387802</v>
      </c>
      <c r="E49" s="9">
        <f t="shared" si="0"/>
        <v>-3.5785640835902591E-2</v>
      </c>
      <c r="F49" s="9">
        <f t="shared" si="1"/>
        <v>3.5785640835902591E-2</v>
      </c>
      <c r="G49" s="7">
        <f t="shared" si="2"/>
        <v>24</v>
      </c>
      <c r="H49" s="9">
        <v>253.44152572867901</v>
      </c>
      <c r="I49" s="9">
        <f t="shared" si="3"/>
        <v>0.81283355198112572</v>
      </c>
      <c r="J49" s="7">
        <f t="shared" si="4"/>
        <v>9</v>
      </c>
      <c r="K49" s="9">
        <f t="shared" si="5"/>
        <v>2.9087769550567525E-2</v>
      </c>
      <c r="L49" s="7">
        <f t="shared" si="6"/>
        <v>20</v>
      </c>
      <c r="M49" s="6">
        <f t="shared" si="7"/>
        <v>-1</v>
      </c>
      <c r="N49" s="6">
        <f t="shared" si="8"/>
        <v>-2.9087769550567525E-2</v>
      </c>
    </row>
    <row r="50" spans="1:25" x14ac:dyDescent="0.25">
      <c r="A50" s="7">
        <v>86</v>
      </c>
      <c r="B50" s="7" t="s">
        <v>173</v>
      </c>
      <c r="C50" s="25">
        <v>235.20863309352501</v>
      </c>
      <c r="D50" s="25">
        <v>245.823918269231</v>
      </c>
      <c r="E50" s="9">
        <f t="shared" si="0"/>
        <v>-4.3182474880576638E-2</v>
      </c>
      <c r="F50" s="9">
        <f t="shared" si="1"/>
        <v>4.3182474880576638E-2</v>
      </c>
      <c r="G50" s="7">
        <f t="shared" si="2"/>
        <v>32</v>
      </c>
      <c r="H50" s="9">
        <v>239.75180041152299</v>
      </c>
      <c r="I50" s="9">
        <f t="shared" si="3"/>
        <v>0.85924600033851062</v>
      </c>
      <c r="J50" s="7">
        <f t="shared" si="4"/>
        <v>20</v>
      </c>
      <c r="K50" s="9">
        <f t="shared" si="5"/>
        <v>3.7104368825853683E-2</v>
      </c>
      <c r="L50" s="7">
        <f t="shared" si="6"/>
        <v>31</v>
      </c>
      <c r="M50" s="6">
        <f t="shared" si="7"/>
        <v>-1</v>
      </c>
      <c r="N50" s="6">
        <f t="shared" si="8"/>
        <v>-3.7104368825853683E-2</v>
      </c>
    </row>
    <row r="51" spans="1:25" x14ac:dyDescent="0.25">
      <c r="A51" s="7">
        <v>88</v>
      </c>
      <c r="B51" s="7" t="s">
        <v>116</v>
      </c>
      <c r="C51" s="25">
        <v>240.56481481481501</v>
      </c>
      <c r="D51" s="25">
        <v>232.65925925925899</v>
      </c>
      <c r="E51" s="9">
        <f t="shared" si="0"/>
        <v>3.3979114266613521E-2</v>
      </c>
      <c r="F51" s="9">
        <f t="shared" si="1"/>
        <v>3.3979114266613521E-2</v>
      </c>
      <c r="G51" s="7">
        <f t="shared" si="2"/>
        <v>20</v>
      </c>
      <c r="H51" s="9">
        <v>236.97138047138</v>
      </c>
      <c r="I51" s="9">
        <f t="shared" si="3"/>
        <v>0.8693276596008106</v>
      </c>
      <c r="J51" s="7">
        <f t="shared" si="4"/>
        <v>22</v>
      </c>
      <c r="K51" s="9">
        <f t="shared" si="5"/>
        <v>2.9538983880703647E-2</v>
      </c>
      <c r="L51" s="7">
        <f t="shared" si="6"/>
        <v>22</v>
      </c>
      <c r="M51" s="6">
        <f t="shared" si="7"/>
        <v>1</v>
      </c>
      <c r="N51" s="6">
        <f t="shared" si="8"/>
        <v>2.9538983880703647E-2</v>
      </c>
    </row>
    <row r="52" spans="1:25" x14ac:dyDescent="0.25">
      <c r="A52" s="7">
        <v>91</v>
      </c>
      <c r="B52" s="7" t="s">
        <v>174</v>
      </c>
      <c r="C52" s="25">
        <v>211.60262008733599</v>
      </c>
      <c r="D52" s="25">
        <v>220.18983957219299</v>
      </c>
      <c r="E52" s="9">
        <f t="shared" si="0"/>
        <v>-3.8999163183646969E-2</v>
      </c>
      <c r="F52" s="9">
        <f t="shared" si="1"/>
        <v>3.8999163183646969E-2</v>
      </c>
      <c r="G52" s="7">
        <f t="shared" si="2"/>
        <v>28</v>
      </c>
      <c r="H52" s="9">
        <v>215.46274038461499</v>
      </c>
      <c r="I52" s="9">
        <f t="shared" si="3"/>
        <v>0.9561085838313591</v>
      </c>
      <c r="J52" s="7">
        <f t="shared" si="4"/>
        <v>31</v>
      </c>
      <c r="K52" s="9">
        <f t="shared" si="5"/>
        <v>3.7287434682124782E-2</v>
      </c>
      <c r="L52" s="7">
        <f t="shared" si="6"/>
        <v>32</v>
      </c>
      <c r="M52" s="6">
        <f t="shared" si="7"/>
        <v>-1</v>
      </c>
      <c r="N52" s="6">
        <f t="shared" si="8"/>
        <v>-3.7287434682124782E-2</v>
      </c>
    </row>
    <row r="53" spans="1:25" x14ac:dyDescent="0.25">
      <c r="A53" s="7">
        <v>94</v>
      </c>
      <c r="B53" s="7" t="s">
        <v>175</v>
      </c>
      <c r="C53" s="25">
        <v>227.29696969697</v>
      </c>
      <c r="D53" s="25">
        <v>222.24778761061901</v>
      </c>
      <c r="E53" s="9">
        <f t="shared" si="0"/>
        <v>2.2718705732167797E-2</v>
      </c>
      <c r="F53" s="9">
        <f t="shared" si="1"/>
        <v>2.2718705732167797E-2</v>
      </c>
      <c r="G53" s="7">
        <f t="shared" si="2"/>
        <v>9</v>
      </c>
      <c r="H53" s="9">
        <v>224.378516624041</v>
      </c>
      <c r="I53" s="9">
        <f t="shared" si="3"/>
        <v>0.91811720068874703</v>
      </c>
      <c r="J53" s="7">
        <f t="shared" si="4"/>
        <v>28</v>
      </c>
      <c r="K53" s="9">
        <f t="shared" si="5"/>
        <v>2.0858434510089289E-2</v>
      </c>
      <c r="L53" s="7">
        <f t="shared" si="6"/>
        <v>10</v>
      </c>
      <c r="M53" s="6">
        <f t="shared" si="7"/>
        <v>1</v>
      </c>
      <c r="N53" s="6">
        <f t="shared" si="8"/>
        <v>2.0858434510089289E-2</v>
      </c>
    </row>
    <row r="54" spans="1:25" x14ac:dyDescent="0.25">
      <c r="A54" s="7">
        <v>95</v>
      </c>
      <c r="B54" s="7" t="s">
        <v>176</v>
      </c>
      <c r="C54" s="25">
        <v>225.78868552412601</v>
      </c>
      <c r="D54" s="25">
        <v>234.37054631829</v>
      </c>
      <c r="E54" s="9">
        <f t="shared" si="0"/>
        <v>-3.6616635191476996E-2</v>
      </c>
      <c r="F54" s="9">
        <f t="shared" si="1"/>
        <v>3.6616635191476996E-2</v>
      </c>
      <c r="G54" s="7">
        <f t="shared" si="2"/>
        <v>25</v>
      </c>
      <c r="H54" s="9">
        <v>229.32387475538201</v>
      </c>
      <c r="I54" s="9">
        <f>MIN($H$24:$H$56)/H54</f>
        <v>0.8983180482071601</v>
      </c>
      <c r="J54" s="7">
        <f t="shared" si="4"/>
        <v>26</v>
      </c>
      <c r="K54" s="9">
        <f t="shared" si="5"/>
        <v>3.2893384257121225E-2</v>
      </c>
      <c r="L54" s="7">
        <f t="shared" si="6"/>
        <v>27</v>
      </c>
      <c r="M54" s="6">
        <f t="shared" si="7"/>
        <v>-1</v>
      </c>
      <c r="N54" s="6">
        <f t="shared" si="8"/>
        <v>-3.2893384257121225E-2</v>
      </c>
    </row>
    <row r="55" spans="1:25" x14ac:dyDescent="0.25">
      <c r="A55" s="7">
        <v>97</v>
      </c>
      <c r="B55" s="7" t="s">
        <v>177</v>
      </c>
      <c r="C55" s="25">
        <v>210.73170731707299</v>
      </c>
      <c r="D55" s="25">
        <v>216.43534482758599</v>
      </c>
      <c r="E55" s="9">
        <f t="shared" si="0"/>
        <v>-2.6352615905024961E-2</v>
      </c>
      <c r="F55" s="9">
        <f t="shared" si="1"/>
        <v>2.6352615905024961E-2</v>
      </c>
      <c r="G55" s="7">
        <f t="shared" si="2"/>
        <v>10</v>
      </c>
      <c r="H55" s="9">
        <v>213.759725400458</v>
      </c>
      <c r="I55" s="9">
        <f t="shared" si="3"/>
        <v>0.96372586179003683</v>
      </c>
      <c r="J55" s="7">
        <f>RANK(I55,$I$24:$I$56,1)</f>
        <v>32</v>
      </c>
      <c r="K55" s="9">
        <f t="shared" si="5"/>
        <v>2.5396697473492012E-2</v>
      </c>
      <c r="L55" s="7">
        <f t="shared" si="6"/>
        <v>17</v>
      </c>
      <c r="M55" s="6">
        <f t="shared" si="7"/>
        <v>-1</v>
      </c>
      <c r="N55" s="6">
        <f t="shared" si="8"/>
        <v>-2.5396697473492012E-2</v>
      </c>
    </row>
    <row r="56" spans="1:25" x14ac:dyDescent="0.25">
      <c r="A56" s="7">
        <v>99</v>
      </c>
      <c r="B56" s="7" t="s">
        <v>178</v>
      </c>
      <c r="C56" s="25">
        <v>223.14202898550701</v>
      </c>
      <c r="D56" s="25">
        <v>210.91512915129201</v>
      </c>
      <c r="E56" s="9">
        <f t="shared" si="0"/>
        <v>5.797071022555475E-2</v>
      </c>
      <c r="F56" s="9">
        <f t="shared" si="1"/>
        <v>5.797071022555475E-2</v>
      </c>
      <c r="G56" s="7">
        <f t="shared" si="2"/>
        <v>33</v>
      </c>
      <c r="H56" s="9">
        <v>217.762987012987</v>
      </c>
      <c r="I56" s="9">
        <f t="shared" si="3"/>
        <v>0.9460091377478772</v>
      </c>
      <c r="J56" s="7">
        <f t="shared" si="4"/>
        <v>30</v>
      </c>
      <c r="K56" s="9">
        <f t="shared" si="5"/>
        <v>5.4840821595109099E-2</v>
      </c>
      <c r="L56" s="7">
        <f t="shared" si="6"/>
        <v>33</v>
      </c>
      <c r="M56" s="6">
        <f t="shared" si="7"/>
        <v>1</v>
      </c>
      <c r="N56" s="6">
        <f t="shared" si="8"/>
        <v>5.4840821595109099E-2</v>
      </c>
    </row>
    <row r="57" spans="1:25" customFormat="1" ht="13.35" customHeight="1" x14ac:dyDescent="0.25">
      <c r="A57" s="33" t="s">
        <v>122</v>
      </c>
      <c r="B57" s="33"/>
      <c r="C57" s="33"/>
      <c r="D57" s="33"/>
      <c r="E57" s="33"/>
      <c r="F57" s="33"/>
      <c r="G57" s="33"/>
      <c r="H57" s="33"/>
      <c r="I57" s="33"/>
      <c r="J57" s="33"/>
      <c r="K57" s="33"/>
      <c r="L57" s="33"/>
      <c r="M57" s="6"/>
      <c r="N57" s="6"/>
      <c r="O57" s="6"/>
      <c r="P57" s="6"/>
      <c r="Q57" s="6"/>
      <c r="R57" s="6"/>
      <c r="S57" s="6"/>
      <c r="T57" s="6"/>
      <c r="U57" s="6"/>
      <c r="V57" s="6"/>
      <c r="W57" s="6"/>
      <c r="X57" s="6"/>
      <c r="Y57" s="6"/>
    </row>
    <row r="58" spans="1:25" customFormat="1" ht="13.35" customHeight="1" x14ac:dyDescent="0.25">
      <c r="A58" s="34" t="s">
        <v>123</v>
      </c>
      <c r="B58" s="34"/>
      <c r="C58" s="29">
        <f>AVERAGE(C24:C56)</f>
        <v>239.53978563553844</v>
      </c>
      <c r="D58" s="29">
        <f>AVERAGE(D24:D56)</f>
        <v>244.86144349302438</v>
      </c>
      <c r="E58" s="29">
        <f>AVERAGE(E24:E56)</f>
        <v>-2.0592147014363887E-2</v>
      </c>
      <c r="F58" s="29">
        <f>AVERAGE(F24:F56)</f>
        <v>2.9462358490217881E-2</v>
      </c>
      <c r="G58" s="26" t="s">
        <v>124</v>
      </c>
      <c r="H58" s="29">
        <f>AVERAGE(H24:H56)</f>
        <v>241.91858447286668</v>
      </c>
      <c r="I58" s="29">
        <f>AVERAGE(I24:I56)</f>
        <v>0.85556964780800304</v>
      </c>
      <c r="J58" s="26" t="s">
        <v>124</v>
      </c>
      <c r="K58" s="29">
        <f>AVERAGE(K24:K56)</f>
        <v>2.5156266228441651E-2</v>
      </c>
      <c r="L58" s="26" t="s">
        <v>124</v>
      </c>
      <c r="M58" s="6"/>
      <c r="N58" s="6"/>
      <c r="O58" s="6"/>
      <c r="P58" s="6"/>
      <c r="Q58" s="6"/>
      <c r="R58" s="6"/>
      <c r="S58" s="6"/>
      <c r="T58" s="6"/>
      <c r="U58" s="6"/>
      <c r="V58" s="6"/>
      <c r="W58" s="6"/>
      <c r="X58" s="6"/>
      <c r="Y58" s="6"/>
    </row>
    <row r="59" spans="1:25" customFormat="1" ht="13.35" customHeight="1" x14ac:dyDescent="0.25">
      <c r="A59" s="34" t="s">
        <v>125</v>
      </c>
      <c r="B59" s="34"/>
      <c r="C59" s="29">
        <f>_xlfn.STDEV.S(C24:C56)</f>
        <v>15.272981271680667</v>
      </c>
      <c r="D59" s="29">
        <f>_xlfn.STDEV.S(D24:D56)</f>
        <v>18.600630884145872</v>
      </c>
      <c r="E59" s="29">
        <f>_xlfn.STDEV.S(E24:E56)</f>
        <v>2.4475332750848136E-2</v>
      </c>
      <c r="F59" s="29">
        <f>_xlfn.STDEV.S(F24:F56)</f>
        <v>1.1881626575684912E-2</v>
      </c>
      <c r="G59" s="26" t="s">
        <v>124</v>
      </c>
      <c r="H59" s="29">
        <f>_xlfn.STDEV.S(H24:H56)</f>
        <v>16.650781295874001</v>
      </c>
      <c r="I59" s="29">
        <f>_xlfn.STDEV.S(I24:I56)</f>
        <v>6.0412796188182433E-2</v>
      </c>
      <c r="J59" s="26" t="s">
        <v>124</v>
      </c>
      <c r="K59" s="29">
        <f>_xlfn.STDEV.S(K24:K56)</f>
        <v>1.0525947301307164E-2</v>
      </c>
      <c r="L59" s="26" t="s">
        <v>124</v>
      </c>
      <c r="M59" s="6"/>
      <c r="N59" s="6"/>
      <c r="O59" s="6"/>
      <c r="P59" s="6"/>
      <c r="Q59" s="6"/>
      <c r="R59" s="6"/>
      <c r="S59" s="6"/>
      <c r="T59" s="6"/>
      <c r="U59" s="6"/>
      <c r="V59" s="6"/>
      <c r="W59" s="6"/>
      <c r="X59" s="6"/>
      <c r="Y59" s="6"/>
    </row>
    <row r="60" spans="1:25" customFormat="1" ht="13.35" customHeight="1" x14ac:dyDescent="0.25">
      <c r="A60" s="34" t="s">
        <v>126</v>
      </c>
      <c r="B60" s="34"/>
      <c r="C60" s="29">
        <f>_xlfn.VAR.S(C24:C56)</f>
        <v>233.2639569251084</v>
      </c>
      <c r="D60" s="29">
        <f>_xlfn.VAR.S(D24:D56)</f>
        <v>345.98346928824128</v>
      </c>
      <c r="E60" s="29">
        <f>_xlfn.VAR.S(E24:E56)</f>
        <v>5.9904191326473936E-4</v>
      </c>
      <c r="F60" s="29">
        <f>_xlfn.VAR.S(F24:F56)</f>
        <v>1.4117305008402197E-4</v>
      </c>
      <c r="G60" s="26" t="s">
        <v>124</v>
      </c>
      <c r="H60" s="29">
        <f>_xlfn.VAR.S(H24:H56)</f>
        <v>277.24851776302751</v>
      </c>
      <c r="I60" s="29">
        <f>_xlfn.VAR.S(I24:I56)</f>
        <v>3.6497059432748697E-3</v>
      </c>
      <c r="J60" s="26" t="s">
        <v>124</v>
      </c>
      <c r="K60" s="29">
        <f>_xlfn.VAR.S(K24:K56)</f>
        <v>1.1079556658989556E-4</v>
      </c>
      <c r="L60" s="26" t="s">
        <v>124</v>
      </c>
      <c r="M60" s="6"/>
      <c r="N60" s="6"/>
      <c r="O60" s="6"/>
      <c r="P60" s="6"/>
      <c r="Q60" s="6"/>
      <c r="R60" s="6"/>
      <c r="S60" s="6"/>
      <c r="T60" s="6"/>
      <c r="U60" s="6"/>
      <c r="V60" s="6"/>
      <c r="W60" s="6"/>
      <c r="X60" s="6"/>
      <c r="Y60" s="6"/>
    </row>
    <row r="61" spans="1:25" customFormat="1" ht="13.35" customHeight="1" x14ac:dyDescent="0.25">
      <c r="A61" s="34" t="s">
        <v>127</v>
      </c>
      <c r="B61" s="34"/>
      <c r="C61" s="29">
        <f>MAX(C24:C56)</f>
        <v>267.08849910305003</v>
      </c>
      <c r="D61" s="29">
        <f>MAX(D24:D56)</f>
        <v>275.43791223766698</v>
      </c>
      <c r="E61" s="29">
        <f>MAX(E24:E56)</f>
        <v>5.797071022555475E-2</v>
      </c>
      <c r="F61" s="29">
        <f>MAX(F24:F56)</f>
        <v>5.797071022555475E-2</v>
      </c>
      <c r="G61" s="26" t="s">
        <v>124</v>
      </c>
      <c r="H61" s="29">
        <f>MAX(H24:H56)</f>
        <v>271.07595084997303</v>
      </c>
      <c r="I61" s="29">
        <f>MAX(I24:I56)</f>
        <v>1</v>
      </c>
      <c r="J61" s="26" t="s">
        <v>124</v>
      </c>
      <c r="K61" s="29">
        <f>MAX(K24:K56)</f>
        <v>5.4840821595109099E-2</v>
      </c>
      <c r="L61" s="26" t="s">
        <v>124</v>
      </c>
      <c r="M61" s="6"/>
      <c r="N61" s="6"/>
      <c r="O61" s="6"/>
      <c r="P61" s="6"/>
      <c r="Q61" s="6"/>
      <c r="R61" s="6"/>
      <c r="S61" s="6"/>
      <c r="T61" s="6"/>
      <c r="U61" s="6"/>
      <c r="V61" s="6"/>
      <c r="W61" s="6"/>
      <c r="X61" s="6"/>
      <c r="Y61" s="6"/>
    </row>
    <row r="62" spans="1:25" customFormat="1" ht="13.35" customHeight="1" x14ac:dyDescent="0.25">
      <c r="A62" s="34" t="s">
        <v>128</v>
      </c>
      <c r="B62" s="34"/>
      <c r="C62" s="29">
        <f>MIN(C24:C56)</f>
        <v>209.07103393843701</v>
      </c>
      <c r="D62" s="29">
        <f>MIN(D24:D56)</f>
        <v>202.64909248055301</v>
      </c>
      <c r="E62" s="29">
        <f>MIN(E24:E56)</f>
        <v>-4.3182474880576638E-2</v>
      </c>
      <c r="F62" s="29">
        <f>MIN(F24:F56)</f>
        <v>4.5146831068012495E-3</v>
      </c>
      <c r="G62" s="26" t="s">
        <v>124</v>
      </c>
      <c r="H62" s="29">
        <f>MIN(H24:H56)</f>
        <v>206.00577557755801</v>
      </c>
      <c r="I62" s="29">
        <f>MIN(I24:I56)</f>
        <v>0.75995592722857186</v>
      </c>
      <c r="J62" s="26" t="s">
        <v>124</v>
      </c>
      <c r="K62" s="29">
        <f>MIN(K24:K56)</f>
        <v>3.7936526734145422E-3</v>
      </c>
      <c r="L62" s="26" t="s">
        <v>124</v>
      </c>
      <c r="M62" s="6"/>
      <c r="N62" s="6"/>
      <c r="O62" s="6"/>
      <c r="P62" s="6"/>
      <c r="Q62" s="6"/>
      <c r="R62" s="6"/>
      <c r="S62" s="6"/>
      <c r="T62" s="6"/>
      <c r="U62" s="6"/>
      <c r="V62" s="6"/>
      <c r="W62" s="6"/>
      <c r="X62" s="6"/>
      <c r="Y62" s="6"/>
    </row>
    <row r="63" spans="1:25" ht="18.75" x14ac:dyDescent="0.25">
      <c r="A63" s="31" t="s">
        <v>129</v>
      </c>
      <c r="B63" s="31"/>
      <c r="C63" s="31"/>
      <c r="D63" s="31"/>
      <c r="E63" s="31"/>
      <c r="F63" s="31"/>
      <c r="G63" s="31"/>
      <c r="H63" s="31"/>
      <c r="I63" s="31"/>
      <c r="J63" s="31"/>
      <c r="K63" s="31"/>
      <c r="L63" s="31"/>
    </row>
    <row r="64" spans="1:25" ht="43.7" customHeight="1" x14ac:dyDescent="0.25">
      <c r="A64" s="32"/>
      <c r="B64" s="32"/>
      <c r="C64" s="32"/>
      <c r="D64" s="32"/>
      <c r="E64" s="32"/>
      <c r="F64" s="32"/>
      <c r="G64" s="32"/>
      <c r="H64" s="32"/>
      <c r="I64" s="32"/>
      <c r="J64" s="32"/>
      <c r="K64" s="32"/>
      <c r="L64" s="32"/>
    </row>
  </sheetData>
  <mergeCells count="20">
    <mergeCell ref="B18:L18"/>
    <mergeCell ref="A14:L14"/>
    <mergeCell ref="B15:F15"/>
    <mergeCell ref="H15:L15"/>
    <mergeCell ref="B16:L16"/>
    <mergeCell ref="B17:L17"/>
    <mergeCell ref="A63:L63"/>
    <mergeCell ref="A64:L64"/>
    <mergeCell ref="B19:L19"/>
    <mergeCell ref="B20:L20"/>
    <mergeCell ref="B21:D21"/>
    <mergeCell ref="F21:I21"/>
    <mergeCell ref="K21:L21"/>
    <mergeCell ref="A22:L22"/>
    <mergeCell ref="A57:L57"/>
    <mergeCell ref="A58:B58"/>
    <mergeCell ref="A59:B59"/>
    <mergeCell ref="A60:B60"/>
    <mergeCell ref="A61:B61"/>
    <mergeCell ref="A62:B62"/>
  </mergeCells>
  <conditionalFormatting sqref="G24:G56">
    <cfRule type="colorScale" priority="6">
      <colorScale>
        <cfvo type="min"/>
        <cfvo type="percentile" val="50"/>
        <cfvo type="max"/>
        <color rgb="FF63BE7B"/>
        <color rgb="FFFFEB84"/>
        <color rgb="FFF8696B"/>
      </colorScale>
    </cfRule>
  </conditionalFormatting>
  <conditionalFormatting sqref="G58:G62">
    <cfRule type="colorScale" priority="3">
      <colorScale>
        <cfvo type="min"/>
        <cfvo type="percentile" val="50"/>
        <cfvo type="max"/>
        <color rgb="FF63BE7B"/>
        <color rgb="FFFFEB84"/>
        <color rgb="FFF8696B"/>
      </colorScale>
    </cfRule>
  </conditionalFormatting>
  <conditionalFormatting sqref="J24:J56">
    <cfRule type="colorScale" priority="5">
      <colorScale>
        <cfvo type="min"/>
        <cfvo type="percentile" val="50"/>
        <cfvo type="max"/>
        <color rgb="FF63BE7B"/>
        <color rgb="FFFFEB84"/>
        <color rgb="FFF8696B"/>
      </colorScale>
    </cfRule>
  </conditionalFormatting>
  <conditionalFormatting sqref="J58:J62">
    <cfRule type="colorScale" priority="2">
      <colorScale>
        <cfvo type="min"/>
        <cfvo type="percentile" val="50"/>
        <cfvo type="max"/>
        <color rgb="FF63BE7B"/>
        <color rgb="FFFFEB84"/>
        <color rgb="FFF8696B"/>
      </colorScale>
    </cfRule>
  </conditionalFormatting>
  <conditionalFormatting sqref="L24:L56">
    <cfRule type="colorScale" priority="4">
      <colorScale>
        <cfvo type="min"/>
        <cfvo type="percentile" val="50"/>
        <cfvo type="max"/>
        <color rgb="FF63BE7B"/>
        <color rgb="FFFFEB84"/>
        <color rgb="FFF8696B"/>
      </colorScale>
    </cfRule>
  </conditionalFormatting>
  <conditionalFormatting sqref="L58:L62">
    <cfRule type="colorScale" priority="1">
      <colorScale>
        <cfvo type="min"/>
        <cfvo type="percentile" val="50"/>
        <cfvo type="max"/>
        <color rgb="FF63BE7B"/>
        <color rgb="FFFFEB84"/>
        <color rgb="FFF8696B"/>
      </colorScale>
    </cfRule>
  </conditionalFormatting>
  <pageMargins left="0.7" right="0.7" top="0.75" bottom="0.75" header="0.3" footer="0.3"/>
  <pageSetup orientation="portrait" verticalDpi="0"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A51424-4C78-48D7-B2FB-6B3EBF06AAFE}">
  <sheetPr>
    <tabColor rgb="FF00B050"/>
  </sheetPr>
  <dimension ref="A14:Y64"/>
  <sheetViews>
    <sheetView zoomScale="80" zoomScaleNormal="80" workbookViewId="0"/>
  </sheetViews>
  <sheetFormatPr baseColWidth="10" defaultColWidth="10.625" defaultRowHeight="15" x14ac:dyDescent="0.25"/>
  <cols>
    <col min="1" max="1" width="15.375" style="10" customWidth="1"/>
    <col min="2" max="12" width="13.375" style="10" customWidth="1"/>
    <col min="13" max="16384" width="10.625" style="1"/>
  </cols>
  <sheetData>
    <row r="14" spans="1:12" ht="18.75" x14ac:dyDescent="0.25">
      <c r="A14" s="31" t="s">
        <v>63</v>
      </c>
      <c r="B14" s="31"/>
      <c r="C14" s="31"/>
      <c r="D14" s="31"/>
      <c r="E14" s="31"/>
      <c r="F14" s="31"/>
      <c r="G14" s="31"/>
      <c r="H14" s="31"/>
      <c r="I14" s="31"/>
      <c r="J14" s="31"/>
      <c r="K14" s="31"/>
      <c r="L14" s="31"/>
    </row>
    <row r="15" spans="1:12" s="3" customFormat="1" ht="44.1" customHeight="1" x14ac:dyDescent="0.25">
      <c r="A15" s="2" t="s">
        <v>1</v>
      </c>
      <c r="B15" s="42" t="s">
        <v>64</v>
      </c>
      <c r="C15" s="43"/>
      <c r="D15" s="43"/>
      <c r="E15" s="43"/>
      <c r="F15" s="44"/>
      <c r="G15" s="4" t="s">
        <v>3</v>
      </c>
      <c r="H15" s="38" t="s">
        <v>58</v>
      </c>
      <c r="I15" s="38"/>
      <c r="J15" s="38"/>
      <c r="K15" s="38"/>
      <c r="L15" s="38"/>
    </row>
    <row r="16" spans="1:12" s="3" customFormat="1" ht="44.1" customHeight="1" x14ac:dyDescent="0.25">
      <c r="A16" s="2" t="s">
        <v>5</v>
      </c>
      <c r="B16" s="39" t="s">
        <v>62</v>
      </c>
      <c r="C16" s="39"/>
      <c r="D16" s="39"/>
      <c r="E16" s="39"/>
      <c r="F16" s="39"/>
      <c r="G16" s="39"/>
      <c r="H16" s="39"/>
      <c r="I16" s="39"/>
      <c r="J16" s="39"/>
      <c r="K16" s="39"/>
      <c r="L16" s="39"/>
    </row>
    <row r="17" spans="1:14" s="3" customFormat="1" ht="44.1" customHeight="1" x14ac:dyDescent="0.25">
      <c r="A17" s="2" t="s">
        <v>66</v>
      </c>
      <c r="B17" s="39" t="s">
        <v>226</v>
      </c>
      <c r="C17" s="39"/>
      <c r="D17" s="39"/>
      <c r="E17" s="39"/>
      <c r="F17" s="39"/>
      <c r="G17" s="39"/>
      <c r="H17" s="39"/>
      <c r="I17" s="39"/>
      <c r="J17" s="39"/>
      <c r="K17" s="39"/>
      <c r="L17" s="39"/>
    </row>
    <row r="18" spans="1:14" s="3" customFormat="1" ht="44.1" customHeight="1" x14ac:dyDescent="0.25">
      <c r="A18" s="2" t="s">
        <v>68</v>
      </c>
      <c r="B18" s="39" t="s">
        <v>227</v>
      </c>
      <c r="C18" s="39"/>
      <c r="D18" s="39"/>
      <c r="E18" s="39"/>
      <c r="F18" s="39"/>
      <c r="G18" s="39"/>
      <c r="H18" s="39"/>
      <c r="I18" s="39"/>
      <c r="J18" s="39"/>
      <c r="K18" s="39"/>
      <c r="L18" s="39"/>
    </row>
    <row r="19" spans="1:14" s="3" customFormat="1" ht="44.1" customHeight="1" x14ac:dyDescent="0.25">
      <c r="A19" s="2" t="s">
        <v>70</v>
      </c>
      <c r="B19" s="39"/>
      <c r="C19" s="39"/>
      <c r="D19" s="39"/>
      <c r="E19" s="39"/>
      <c r="F19" s="39"/>
      <c r="G19" s="39"/>
      <c r="H19" s="39"/>
      <c r="I19" s="39"/>
      <c r="J19" s="39"/>
      <c r="K19" s="39"/>
      <c r="L19" s="39"/>
    </row>
    <row r="20" spans="1:14" s="3" customFormat="1" ht="44.1" customHeight="1" x14ac:dyDescent="0.25">
      <c r="A20" s="2" t="s">
        <v>71</v>
      </c>
      <c r="B20" s="39" t="s">
        <v>249</v>
      </c>
      <c r="C20" s="39"/>
      <c r="D20" s="39"/>
      <c r="E20" s="39"/>
      <c r="F20" s="39"/>
      <c r="G20" s="39"/>
      <c r="H20" s="39"/>
      <c r="I20" s="39"/>
      <c r="J20" s="39"/>
      <c r="K20" s="39"/>
      <c r="L20" s="39"/>
    </row>
    <row r="21" spans="1:14" s="3" customFormat="1" ht="43.7" customHeight="1" x14ac:dyDescent="0.25">
      <c r="A21" s="27" t="s">
        <v>72</v>
      </c>
      <c r="B21" s="40" t="s">
        <v>224</v>
      </c>
      <c r="C21" s="40"/>
      <c r="D21" s="40"/>
      <c r="E21" s="28" t="s">
        <v>74</v>
      </c>
      <c r="F21" s="41" t="s">
        <v>225</v>
      </c>
      <c r="G21" s="36"/>
      <c r="H21" s="36"/>
      <c r="I21" s="37"/>
      <c r="J21" s="2" t="s">
        <v>76</v>
      </c>
      <c r="K21" s="39" t="s">
        <v>14</v>
      </c>
      <c r="L21" s="39"/>
    </row>
    <row r="22" spans="1:14" ht="18.75" x14ac:dyDescent="0.25">
      <c r="A22" s="31" t="s">
        <v>77</v>
      </c>
      <c r="B22" s="31"/>
      <c r="C22" s="31"/>
      <c r="D22" s="31"/>
      <c r="E22" s="31"/>
      <c r="F22" s="31"/>
      <c r="G22" s="31"/>
      <c r="H22" s="31"/>
      <c r="I22" s="31"/>
      <c r="J22" s="31"/>
      <c r="K22" s="31"/>
      <c r="L22" s="31"/>
    </row>
    <row r="23" spans="1:14" s="6" customFormat="1" ht="32.25" customHeight="1" x14ac:dyDescent="0.25">
      <c r="A23" s="4" t="s">
        <v>78</v>
      </c>
      <c r="B23" s="5" t="s">
        <v>79</v>
      </c>
      <c r="C23" s="2" t="s">
        <v>80</v>
      </c>
      <c r="D23" s="2" t="s">
        <v>81</v>
      </c>
      <c r="E23" s="2" t="s">
        <v>82</v>
      </c>
      <c r="F23" s="2" t="s">
        <v>83</v>
      </c>
      <c r="G23" s="2" t="s">
        <v>84</v>
      </c>
      <c r="H23" s="2" t="s">
        <v>85</v>
      </c>
      <c r="I23" s="2" t="s">
        <v>86</v>
      </c>
      <c r="J23" s="2" t="s">
        <v>87</v>
      </c>
      <c r="K23" s="2" t="s">
        <v>88</v>
      </c>
      <c r="L23" s="2" t="s">
        <v>89</v>
      </c>
    </row>
    <row r="24" spans="1:14" x14ac:dyDescent="0.25">
      <c r="A24" s="7">
        <v>5</v>
      </c>
      <c r="B24" s="7" t="s">
        <v>147</v>
      </c>
      <c r="C24" s="25">
        <v>145.70216888555501</v>
      </c>
      <c r="D24" s="25">
        <v>150.87873168922701</v>
      </c>
      <c r="E24" s="9">
        <f>(C24-D24)/D24</f>
        <v>-3.4309426820570324E-2</v>
      </c>
      <c r="F24" s="9">
        <f>ABS(E24)</f>
        <v>3.4309426820570324E-2</v>
      </c>
      <c r="G24" s="7">
        <f>RANK(F24,$F$24:$F$56,1)</f>
        <v>21</v>
      </c>
      <c r="H24" s="9">
        <v>147.78670897890601</v>
      </c>
      <c r="I24" s="9">
        <f>MIN($H$24:$H$56)/H24</f>
        <v>0.78742257364863499</v>
      </c>
      <c r="J24" s="7">
        <f>RANK(I24,$I$24:$I$56,1)</f>
        <v>3</v>
      </c>
      <c r="K24" s="9">
        <f>I24*F24</f>
        <v>2.7016017167462988E-2</v>
      </c>
      <c r="L24" s="7">
        <f>RANK(K24,$K$24:$K$56,1)</f>
        <v>17</v>
      </c>
      <c r="M24" s="6">
        <f>IF(E24&gt;0,1,-1)</f>
        <v>-1</v>
      </c>
      <c r="N24" s="6">
        <f>K24*M24</f>
        <v>-2.7016017167462988E-2</v>
      </c>
    </row>
    <row r="25" spans="1:14" x14ac:dyDescent="0.25">
      <c r="A25" s="7">
        <v>8</v>
      </c>
      <c r="B25" s="7" t="s">
        <v>148</v>
      </c>
      <c r="C25" s="25">
        <v>143.42882698696701</v>
      </c>
      <c r="D25" s="25">
        <v>146.02663092046501</v>
      </c>
      <c r="E25" s="9">
        <f t="shared" ref="E25:E56" si="0">(C25-D25)/D25</f>
        <v>-1.7789932679559813E-2</v>
      </c>
      <c r="F25" s="9">
        <f t="shared" ref="F25:F56" si="1">ABS(E25)</f>
        <v>1.7789932679559813E-2</v>
      </c>
      <c r="G25" s="7">
        <f t="shared" ref="G25:G56" si="2">RANK(F25,$F$24:$F$56,1)</f>
        <v>6</v>
      </c>
      <c r="H25" s="9">
        <v>144.51180985023501</v>
      </c>
      <c r="I25" s="9">
        <f t="shared" ref="I25:I56" si="3">MIN($H$24:$H$56)/H25</f>
        <v>0.805266994135862</v>
      </c>
      <c r="J25" s="7">
        <f t="shared" ref="J25:J56" si="4">RANK(I25,$I$24:$I$56,1)</f>
        <v>10</v>
      </c>
      <c r="K25" s="9">
        <f t="shared" ref="K25:K56" si="5">I25*F25</f>
        <v>1.4325645614748471E-2</v>
      </c>
      <c r="L25" s="7">
        <f t="shared" ref="L25:L56" si="6">RANK(K25,$K$24:$K$56,1)</f>
        <v>5</v>
      </c>
      <c r="M25" s="6">
        <f t="shared" ref="M25:M56" si="7">IF(E25&gt;0,1,-1)</f>
        <v>-1</v>
      </c>
      <c r="N25" s="6">
        <f t="shared" ref="N25:N56" si="8">K25*M25</f>
        <v>-1.4325645614748471E-2</v>
      </c>
    </row>
    <row r="26" spans="1:14" x14ac:dyDescent="0.25">
      <c r="A26" s="7">
        <v>11</v>
      </c>
      <c r="B26" s="7" t="s">
        <v>149</v>
      </c>
      <c r="C26" s="25">
        <v>150.21860665578899</v>
      </c>
      <c r="D26" s="25">
        <v>154.282213656388</v>
      </c>
      <c r="E26" s="9">
        <f t="shared" si="0"/>
        <v>-2.6338791130190362E-2</v>
      </c>
      <c r="F26" s="9">
        <f t="shared" si="1"/>
        <v>2.6338791130190362E-2</v>
      </c>
      <c r="G26" s="7">
        <f t="shared" si="2"/>
        <v>10</v>
      </c>
      <c r="H26" s="9">
        <v>152.00535285687201</v>
      </c>
      <c r="I26" s="9">
        <f t="shared" si="3"/>
        <v>0.76556903127488118</v>
      </c>
      <c r="J26" s="7">
        <f t="shared" si="4"/>
        <v>1</v>
      </c>
      <c r="K26" s="9">
        <f t="shared" si="5"/>
        <v>2.0164162810491267E-2</v>
      </c>
      <c r="L26" s="7">
        <f t="shared" si="6"/>
        <v>10</v>
      </c>
      <c r="M26" s="6">
        <f t="shared" si="7"/>
        <v>-1</v>
      </c>
      <c r="N26" s="6">
        <f t="shared" si="8"/>
        <v>-2.0164162810491267E-2</v>
      </c>
    </row>
    <row r="27" spans="1:14" x14ac:dyDescent="0.25">
      <c r="A27" s="7">
        <v>13</v>
      </c>
      <c r="B27" s="7" t="s">
        <v>150</v>
      </c>
      <c r="C27" s="25">
        <v>138.17553191489401</v>
      </c>
      <c r="D27" s="25">
        <v>141.16243499541099</v>
      </c>
      <c r="E27" s="9">
        <f t="shared" si="0"/>
        <v>-2.1159333788865867E-2</v>
      </c>
      <c r="F27" s="9">
        <f t="shared" si="1"/>
        <v>2.1159333788865867E-2</v>
      </c>
      <c r="G27" s="7">
        <f t="shared" si="2"/>
        <v>8</v>
      </c>
      <c r="H27" s="9">
        <v>139.43040740264701</v>
      </c>
      <c r="I27" s="9">
        <f t="shared" si="3"/>
        <v>0.8346141483986137</v>
      </c>
      <c r="J27" s="7">
        <f t="shared" si="4"/>
        <v>15</v>
      </c>
      <c r="K27" s="9">
        <f t="shared" si="5"/>
        <v>1.7659879350876297E-2</v>
      </c>
      <c r="L27" s="7">
        <f t="shared" si="6"/>
        <v>8</v>
      </c>
      <c r="M27" s="6">
        <f t="shared" si="7"/>
        <v>-1</v>
      </c>
      <c r="N27" s="6">
        <f t="shared" si="8"/>
        <v>-1.7659879350876297E-2</v>
      </c>
    </row>
    <row r="28" spans="1:14" x14ac:dyDescent="0.25">
      <c r="A28" s="7">
        <v>15</v>
      </c>
      <c r="B28" s="7" t="s">
        <v>151</v>
      </c>
      <c r="C28" s="25">
        <v>146.885610766046</v>
      </c>
      <c r="D28" s="25">
        <v>149.986013986014</v>
      </c>
      <c r="E28" s="9">
        <f t="shared" si="0"/>
        <v>-2.0671282192065654E-2</v>
      </c>
      <c r="F28" s="9">
        <f t="shared" si="1"/>
        <v>2.0671282192065654E-2</v>
      </c>
      <c r="G28" s="7">
        <f t="shared" si="2"/>
        <v>7</v>
      </c>
      <c r="H28" s="9">
        <v>148.20434265318301</v>
      </c>
      <c r="I28" s="9">
        <f t="shared" si="3"/>
        <v>0.78520364958234701</v>
      </c>
      <c r="J28" s="7">
        <f t="shared" si="4"/>
        <v>2</v>
      </c>
      <c r="K28" s="9">
        <f t="shared" si="5"/>
        <v>1.6231166218756529E-2</v>
      </c>
      <c r="L28" s="7">
        <f t="shared" si="6"/>
        <v>7</v>
      </c>
      <c r="M28" s="6">
        <f t="shared" si="7"/>
        <v>-1</v>
      </c>
      <c r="N28" s="6">
        <f t="shared" si="8"/>
        <v>-1.6231166218756529E-2</v>
      </c>
    </row>
    <row r="29" spans="1:14" x14ac:dyDescent="0.25">
      <c r="A29" s="7">
        <v>17</v>
      </c>
      <c r="B29" s="7" t="s">
        <v>152</v>
      </c>
      <c r="C29" s="25">
        <v>144.16170763260001</v>
      </c>
      <c r="D29" s="25">
        <v>152.56618531889299</v>
      </c>
      <c r="E29" s="9">
        <f t="shared" si="0"/>
        <v>-5.5087421034523382E-2</v>
      </c>
      <c r="F29" s="9">
        <f t="shared" si="1"/>
        <v>5.5087421034523382E-2</v>
      </c>
      <c r="G29" s="7">
        <f t="shared" si="2"/>
        <v>32</v>
      </c>
      <c r="H29" s="9">
        <v>147.67043456418</v>
      </c>
      <c r="I29" s="9">
        <f t="shared" si="3"/>
        <v>0.78804258332872601</v>
      </c>
      <c r="J29" s="7">
        <f t="shared" si="4"/>
        <v>4</v>
      </c>
      <c r="K29" s="9">
        <f t="shared" si="5"/>
        <v>4.3411233580963007E-2</v>
      </c>
      <c r="L29" s="7">
        <f t="shared" si="6"/>
        <v>32</v>
      </c>
      <c r="M29" s="6">
        <f t="shared" si="7"/>
        <v>-1</v>
      </c>
      <c r="N29" s="6">
        <f t="shared" si="8"/>
        <v>-4.3411233580963007E-2</v>
      </c>
    </row>
    <row r="30" spans="1:14" x14ac:dyDescent="0.25">
      <c r="A30" s="7">
        <v>18</v>
      </c>
      <c r="B30" s="7" t="s">
        <v>153</v>
      </c>
      <c r="C30" s="25">
        <v>130.30936073059399</v>
      </c>
      <c r="D30" s="25">
        <v>135.416666666667</v>
      </c>
      <c r="E30" s="9">
        <f t="shared" si="0"/>
        <v>-3.7715489989462093E-2</v>
      </c>
      <c r="F30" s="9">
        <f t="shared" si="1"/>
        <v>3.7715489989462093E-2</v>
      </c>
      <c r="G30" s="7">
        <f t="shared" si="2"/>
        <v>26</v>
      </c>
      <c r="H30" s="9">
        <v>132.202586206897</v>
      </c>
      <c r="I30" s="9">
        <f t="shared" si="3"/>
        <v>0.88024443450079015</v>
      </c>
      <c r="J30" s="7">
        <f t="shared" si="4"/>
        <v>24</v>
      </c>
      <c r="K30" s="9">
        <f t="shared" si="5"/>
        <v>3.3198850157694269E-2</v>
      </c>
      <c r="L30" s="7">
        <f t="shared" si="6"/>
        <v>28</v>
      </c>
      <c r="M30" s="6">
        <f t="shared" si="7"/>
        <v>-1</v>
      </c>
      <c r="N30" s="6">
        <f t="shared" si="8"/>
        <v>-3.3198850157694269E-2</v>
      </c>
    </row>
    <row r="31" spans="1:14" x14ac:dyDescent="0.25">
      <c r="A31" s="7">
        <v>19</v>
      </c>
      <c r="B31" s="7" t="s">
        <v>154</v>
      </c>
      <c r="C31" s="25">
        <v>138.47207547169799</v>
      </c>
      <c r="D31" s="25">
        <v>142.62969283276499</v>
      </c>
      <c r="E31" s="9">
        <f t="shared" si="0"/>
        <v>-2.9149732278690756E-2</v>
      </c>
      <c r="F31" s="9">
        <f t="shared" si="1"/>
        <v>2.9149732278690756E-2</v>
      </c>
      <c r="G31" s="7">
        <f t="shared" si="2"/>
        <v>14</v>
      </c>
      <c r="H31" s="9">
        <v>140.130217785844</v>
      </c>
      <c r="I31" s="9">
        <f t="shared" si="3"/>
        <v>0.83044608489139016</v>
      </c>
      <c r="J31" s="7">
        <f t="shared" si="4"/>
        <v>11</v>
      </c>
      <c r="K31" s="9">
        <f t="shared" si="5"/>
        <v>2.4207281046470918E-2</v>
      </c>
      <c r="L31" s="7">
        <f t="shared" si="6"/>
        <v>14</v>
      </c>
      <c r="M31" s="6">
        <f t="shared" si="7"/>
        <v>-1</v>
      </c>
      <c r="N31" s="6">
        <f t="shared" si="8"/>
        <v>-2.4207281046470918E-2</v>
      </c>
    </row>
    <row r="32" spans="1:14" x14ac:dyDescent="0.25">
      <c r="A32" s="7">
        <v>20</v>
      </c>
      <c r="B32" s="7" t="s">
        <v>155</v>
      </c>
      <c r="C32" s="25">
        <v>134.01818885448901</v>
      </c>
      <c r="D32" s="25">
        <v>137.8070273285</v>
      </c>
      <c r="E32" s="9">
        <f t="shared" si="0"/>
        <v>-2.7493797286398718E-2</v>
      </c>
      <c r="F32" s="9">
        <f t="shared" si="1"/>
        <v>2.7493797286398718E-2</v>
      </c>
      <c r="G32" s="7">
        <f t="shared" si="2"/>
        <v>13</v>
      </c>
      <c r="H32" s="9">
        <v>135.57025359835501</v>
      </c>
      <c r="I32" s="9">
        <f t="shared" si="3"/>
        <v>0.85837849857532478</v>
      </c>
      <c r="J32" s="7">
        <f t="shared" si="4"/>
        <v>21</v>
      </c>
      <c r="K32" s="9">
        <f t="shared" si="5"/>
        <v>2.360008443483327E-2</v>
      </c>
      <c r="L32" s="7">
        <f t="shared" si="6"/>
        <v>12</v>
      </c>
      <c r="M32" s="6">
        <f t="shared" si="7"/>
        <v>-1</v>
      </c>
      <c r="N32" s="6">
        <f t="shared" si="8"/>
        <v>-2.360008443483327E-2</v>
      </c>
    </row>
    <row r="33" spans="1:14" x14ac:dyDescent="0.25">
      <c r="A33" s="7">
        <v>23</v>
      </c>
      <c r="B33" s="7" t="s">
        <v>156</v>
      </c>
      <c r="C33" s="25">
        <v>133.608992601024</v>
      </c>
      <c r="D33" s="25">
        <v>138.141459437424</v>
      </c>
      <c r="E33" s="9">
        <f t="shared" si="0"/>
        <v>-3.2810329750809851E-2</v>
      </c>
      <c r="F33" s="9">
        <f t="shared" si="1"/>
        <v>3.2810329750809851E-2</v>
      </c>
      <c r="G33" s="7">
        <f t="shared" si="2"/>
        <v>20</v>
      </c>
      <c r="H33" s="9">
        <v>135.472264119323</v>
      </c>
      <c r="I33" s="9">
        <f t="shared" si="3"/>
        <v>0.85899937888934685</v>
      </c>
      <c r="J33" s="7">
        <f t="shared" si="4"/>
        <v>22</v>
      </c>
      <c r="K33" s="9">
        <f t="shared" si="5"/>
        <v>2.8184052877100321E-2</v>
      </c>
      <c r="L33" s="7">
        <f t="shared" si="6"/>
        <v>21</v>
      </c>
      <c r="M33" s="6">
        <f t="shared" si="7"/>
        <v>-1</v>
      </c>
      <c r="N33" s="6">
        <f t="shared" si="8"/>
        <v>-2.8184052877100321E-2</v>
      </c>
    </row>
    <row r="34" spans="1:14" x14ac:dyDescent="0.25">
      <c r="A34" s="7">
        <v>25</v>
      </c>
      <c r="B34" s="7" t="s">
        <v>157</v>
      </c>
      <c r="C34" s="25">
        <v>143.30970319634699</v>
      </c>
      <c r="D34" s="25">
        <v>147.91727453580901</v>
      </c>
      <c r="E34" s="9">
        <f t="shared" si="0"/>
        <v>-3.1149650058936072E-2</v>
      </c>
      <c r="F34" s="9">
        <f t="shared" si="1"/>
        <v>3.1149650058936072E-2</v>
      </c>
      <c r="G34" s="7">
        <f t="shared" si="2"/>
        <v>17</v>
      </c>
      <c r="H34" s="9">
        <v>145.18861546782</v>
      </c>
      <c r="I34" s="9">
        <f t="shared" si="3"/>
        <v>0.80151319275459787</v>
      </c>
      <c r="J34" s="7">
        <f t="shared" si="4"/>
        <v>7</v>
      </c>
      <c r="K34" s="9">
        <f t="shared" si="5"/>
        <v>2.49668554719263E-2</v>
      </c>
      <c r="L34" s="7">
        <f t="shared" si="6"/>
        <v>15</v>
      </c>
      <c r="M34" s="6">
        <f t="shared" si="7"/>
        <v>-1</v>
      </c>
      <c r="N34" s="6">
        <f t="shared" si="8"/>
        <v>-2.49668554719263E-2</v>
      </c>
    </row>
    <row r="35" spans="1:14" x14ac:dyDescent="0.25">
      <c r="A35" s="7">
        <v>27</v>
      </c>
      <c r="B35" s="7" t="s">
        <v>158</v>
      </c>
      <c r="C35" s="25">
        <v>115.981663392272</v>
      </c>
      <c r="D35" s="25">
        <v>117.089588377724</v>
      </c>
      <c r="E35" s="9">
        <f t="shared" si="0"/>
        <v>-9.4621989948235341E-3</v>
      </c>
      <c r="F35" s="9">
        <f t="shared" si="1"/>
        <v>9.4621989948235341E-3</v>
      </c>
      <c r="G35" s="7">
        <f t="shared" si="2"/>
        <v>1</v>
      </c>
      <c r="H35" s="9">
        <v>116.370590735232</v>
      </c>
      <c r="I35" s="9">
        <f t="shared" si="3"/>
        <v>1</v>
      </c>
      <c r="J35" s="7">
        <f t="shared" si="4"/>
        <v>33</v>
      </c>
      <c r="K35" s="9">
        <f t="shared" si="5"/>
        <v>9.4621989948235341E-3</v>
      </c>
      <c r="L35" s="7">
        <f t="shared" si="6"/>
        <v>3</v>
      </c>
      <c r="M35" s="6">
        <f t="shared" si="7"/>
        <v>-1</v>
      </c>
      <c r="N35" s="6">
        <f t="shared" si="8"/>
        <v>-9.4621989948235341E-3</v>
      </c>
    </row>
    <row r="36" spans="1:14" x14ac:dyDescent="0.25">
      <c r="A36" s="7">
        <v>41</v>
      </c>
      <c r="B36" s="7" t="s">
        <v>159</v>
      </c>
      <c r="C36" s="25">
        <v>136.04195345788301</v>
      </c>
      <c r="D36" s="25">
        <v>140.59086294416201</v>
      </c>
      <c r="E36" s="9">
        <f t="shared" si="0"/>
        <v>-3.2355655204176929E-2</v>
      </c>
      <c r="F36" s="9">
        <f t="shared" si="1"/>
        <v>3.2355655204176929E-2</v>
      </c>
      <c r="G36" s="7">
        <f t="shared" si="2"/>
        <v>18</v>
      </c>
      <c r="H36" s="9">
        <v>137.82672774347699</v>
      </c>
      <c r="I36" s="9">
        <f t="shared" si="3"/>
        <v>0.84432528175391974</v>
      </c>
      <c r="J36" s="7">
        <f t="shared" si="4"/>
        <v>18</v>
      </c>
      <c r="K36" s="9">
        <f t="shared" si="5"/>
        <v>2.7318697696599364E-2</v>
      </c>
      <c r="L36" s="7">
        <f t="shared" si="6"/>
        <v>20</v>
      </c>
      <c r="M36" s="6">
        <f t="shared" si="7"/>
        <v>-1</v>
      </c>
      <c r="N36" s="6">
        <f t="shared" si="8"/>
        <v>-2.7318697696599364E-2</v>
      </c>
    </row>
    <row r="37" spans="1:14" x14ac:dyDescent="0.25">
      <c r="A37" s="7">
        <v>44</v>
      </c>
      <c r="B37" s="7" t="s">
        <v>160</v>
      </c>
      <c r="C37" s="25">
        <v>128.28888888888901</v>
      </c>
      <c r="D37" s="25">
        <v>133.46992864424101</v>
      </c>
      <c r="E37" s="9">
        <f t="shared" si="0"/>
        <v>-3.8818030458095669E-2</v>
      </c>
      <c r="F37" s="9">
        <f t="shared" si="1"/>
        <v>3.8818030458095669E-2</v>
      </c>
      <c r="G37" s="7">
        <f t="shared" si="2"/>
        <v>29</v>
      </c>
      <c r="H37" s="9">
        <v>130.116504854369</v>
      </c>
      <c r="I37" s="9">
        <f t="shared" si="3"/>
        <v>0.89435687552073495</v>
      </c>
      <c r="J37" s="7">
        <f t="shared" si="4"/>
        <v>27</v>
      </c>
      <c r="K37" s="9">
        <f t="shared" si="5"/>
        <v>3.4717172434371169E-2</v>
      </c>
      <c r="L37" s="7">
        <f t="shared" si="6"/>
        <v>30</v>
      </c>
      <c r="M37" s="6">
        <f t="shared" si="7"/>
        <v>-1</v>
      </c>
      <c r="N37" s="6">
        <f t="shared" si="8"/>
        <v>-3.4717172434371169E-2</v>
      </c>
    </row>
    <row r="38" spans="1:14" x14ac:dyDescent="0.25">
      <c r="A38" s="7">
        <v>47</v>
      </c>
      <c r="B38" s="7" t="s">
        <v>161</v>
      </c>
      <c r="C38" s="25">
        <v>138.46233382570199</v>
      </c>
      <c r="D38" s="25">
        <v>141.80448065173101</v>
      </c>
      <c r="E38" s="9">
        <f t="shared" si="0"/>
        <v>-2.3568696917534424E-2</v>
      </c>
      <c r="F38" s="9">
        <f t="shared" si="1"/>
        <v>2.3568696917534424E-2</v>
      </c>
      <c r="G38" s="7">
        <f t="shared" si="2"/>
        <v>9</v>
      </c>
      <c r="H38" s="9">
        <v>139.867294520548</v>
      </c>
      <c r="I38" s="9">
        <f t="shared" si="3"/>
        <v>0.83200716174670786</v>
      </c>
      <c r="J38" s="7">
        <f t="shared" si="4"/>
        <v>12</v>
      </c>
      <c r="K38" s="9">
        <f t="shared" si="5"/>
        <v>1.9609324628426197E-2</v>
      </c>
      <c r="L38" s="7">
        <f t="shared" si="6"/>
        <v>9</v>
      </c>
      <c r="M38" s="6">
        <f t="shared" si="7"/>
        <v>-1</v>
      </c>
      <c r="N38" s="6">
        <f t="shared" si="8"/>
        <v>-1.9609324628426197E-2</v>
      </c>
    </row>
    <row r="39" spans="1:14" x14ac:dyDescent="0.25">
      <c r="A39" s="7">
        <v>50</v>
      </c>
      <c r="B39" s="7" t="s">
        <v>162</v>
      </c>
      <c r="C39" s="25">
        <v>136.35867952522301</v>
      </c>
      <c r="D39" s="25">
        <v>142.839826839827</v>
      </c>
      <c r="E39" s="9">
        <f t="shared" si="0"/>
        <v>-4.5373531024170181E-2</v>
      </c>
      <c r="F39" s="9">
        <f t="shared" si="1"/>
        <v>4.5373531024170181E-2</v>
      </c>
      <c r="G39" s="7">
        <f t="shared" si="2"/>
        <v>31</v>
      </c>
      <c r="H39" s="9">
        <v>138.99449823943701</v>
      </c>
      <c r="I39" s="9">
        <f t="shared" si="3"/>
        <v>0.83723163297275094</v>
      </c>
      <c r="J39" s="7">
        <f t="shared" si="4"/>
        <v>16</v>
      </c>
      <c r="K39" s="9">
        <f t="shared" si="5"/>
        <v>3.7988155473105779E-2</v>
      </c>
      <c r="L39" s="7">
        <f t="shared" si="6"/>
        <v>31</v>
      </c>
      <c r="M39" s="6">
        <f t="shared" si="7"/>
        <v>-1</v>
      </c>
      <c r="N39" s="6">
        <f t="shared" si="8"/>
        <v>-3.7988155473105779E-2</v>
      </c>
    </row>
    <row r="40" spans="1:14" x14ac:dyDescent="0.25">
      <c r="A40" s="7">
        <v>52</v>
      </c>
      <c r="B40" s="7" t="s">
        <v>163</v>
      </c>
      <c r="C40" s="25">
        <v>138.07555827470199</v>
      </c>
      <c r="D40" s="25">
        <v>141.88298791019</v>
      </c>
      <c r="E40" s="9">
        <f t="shared" si="0"/>
        <v>-2.6834997567841308E-2</v>
      </c>
      <c r="F40" s="9">
        <f t="shared" si="1"/>
        <v>2.6834997567841308E-2</v>
      </c>
      <c r="G40" s="7">
        <f t="shared" si="2"/>
        <v>12</v>
      </c>
      <c r="H40" s="9">
        <v>139.65443151298101</v>
      </c>
      <c r="I40" s="9">
        <f t="shared" si="3"/>
        <v>0.8332753173279378</v>
      </c>
      <c r="J40" s="7">
        <f t="shared" si="4"/>
        <v>14</v>
      </c>
      <c r="K40" s="9">
        <f t="shared" si="5"/>
        <v>2.2360941113837404E-2</v>
      </c>
      <c r="L40" s="7">
        <f t="shared" si="6"/>
        <v>11</v>
      </c>
      <c r="M40" s="6">
        <f t="shared" si="7"/>
        <v>-1</v>
      </c>
      <c r="N40" s="6">
        <f t="shared" si="8"/>
        <v>-2.2360941113837404E-2</v>
      </c>
    </row>
    <row r="41" spans="1:14" x14ac:dyDescent="0.25">
      <c r="A41" s="7">
        <v>54</v>
      </c>
      <c r="B41" s="7" t="s">
        <v>164</v>
      </c>
      <c r="C41" s="25">
        <v>137.868129032258</v>
      </c>
      <c r="D41" s="25">
        <v>142.85299806576401</v>
      </c>
      <c r="E41" s="9">
        <f t="shared" si="0"/>
        <v>-3.4895095664783833E-2</v>
      </c>
      <c r="F41" s="9">
        <f t="shared" si="1"/>
        <v>3.4895095664783833E-2</v>
      </c>
      <c r="G41" s="7">
        <f t="shared" si="2"/>
        <v>22</v>
      </c>
      <c r="H41" s="9">
        <v>139.863179074447</v>
      </c>
      <c r="I41" s="9">
        <f t="shared" si="3"/>
        <v>0.83203164339121549</v>
      </c>
      <c r="J41" s="7">
        <f t="shared" si="4"/>
        <v>13</v>
      </c>
      <c r="K41" s="9">
        <f t="shared" si="5"/>
        <v>2.9033823792263772E-2</v>
      </c>
      <c r="L41" s="7">
        <f t="shared" si="6"/>
        <v>22</v>
      </c>
      <c r="M41" s="6">
        <f t="shared" si="7"/>
        <v>-1</v>
      </c>
      <c r="N41" s="6">
        <f t="shared" si="8"/>
        <v>-2.9033823792263772E-2</v>
      </c>
    </row>
    <row r="42" spans="1:14" x14ac:dyDescent="0.25">
      <c r="A42" s="7">
        <v>63</v>
      </c>
      <c r="B42" s="7" t="s">
        <v>165</v>
      </c>
      <c r="C42" s="25">
        <v>144.80585106383</v>
      </c>
      <c r="D42" s="25">
        <v>149.688368055556</v>
      </c>
      <c r="E42" s="9">
        <f t="shared" si="0"/>
        <v>-3.261787843069993E-2</v>
      </c>
      <c r="F42" s="9">
        <f t="shared" si="1"/>
        <v>3.261787843069993E-2</v>
      </c>
      <c r="G42" s="7">
        <f t="shared" si="2"/>
        <v>19</v>
      </c>
      <c r="H42" s="9">
        <v>146.92356927710799</v>
      </c>
      <c r="I42" s="9">
        <f t="shared" si="3"/>
        <v>0.79204848689558471</v>
      </c>
      <c r="J42" s="7">
        <f t="shared" si="4"/>
        <v>5</v>
      </c>
      <c r="K42" s="9">
        <f t="shared" si="5"/>
        <v>2.5834941256780007E-2</v>
      </c>
      <c r="L42" s="7">
        <f t="shared" si="6"/>
        <v>16</v>
      </c>
      <c r="M42" s="6">
        <f t="shared" si="7"/>
        <v>-1</v>
      </c>
      <c r="N42" s="6">
        <f t="shared" si="8"/>
        <v>-2.5834941256780007E-2</v>
      </c>
    </row>
    <row r="43" spans="1:14" x14ac:dyDescent="0.25">
      <c r="A43" s="7">
        <v>66</v>
      </c>
      <c r="B43" s="7" t="s">
        <v>166</v>
      </c>
      <c r="C43" s="25">
        <v>142.581562974203</v>
      </c>
      <c r="D43" s="25">
        <v>148.298666666667</v>
      </c>
      <c r="E43" s="9">
        <f t="shared" si="0"/>
        <v>-3.8551281821801016E-2</v>
      </c>
      <c r="F43" s="9">
        <f t="shared" si="1"/>
        <v>3.8551281821801016E-2</v>
      </c>
      <c r="G43" s="7">
        <f t="shared" si="2"/>
        <v>28</v>
      </c>
      <c r="H43" s="9">
        <v>144.95788073597899</v>
      </c>
      <c r="I43" s="9">
        <f t="shared" si="3"/>
        <v>0.80278899045982299</v>
      </c>
      <c r="J43" s="7">
        <f t="shared" si="4"/>
        <v>8</v>
      </c>
      <c r="K43" s="9">
        <f t="shared" si="5"/>
        <v>3.0948544614655762E-2</v>
      </c>
      <c r="L43" s="7">
        <f t="shared" si="6"/>
        <v>26</v>
      </c>
      <c r="M43" s="6">
        <f t="shared" si="7"/>
        <v>-1</v>
      </c>
      <c r="N43" s="6">
        <f t="shared" si="8"/>
        <v>-3.0948544614655762E-2</v>
      </c>
    </row>
    <row r="44" spans="1:14" x14ac:dyDescent="0.25">
      <c r="A44" s="7">
        <v>68</v>
      </c>
      <c r="B44" s="7" t="s">
        <v>167</v>
      </c>
      <c r="C44" s="25">
        <v>144.03623670212801</v>
      </c>
      <c r="D44" s="25">
        <v>149.85895953757199</v>
      </c>
      <c r="E44" s="9">
        <f t="shared" si="0"/>
        <v>-3.8854686122281101E-2</v>
      </c>
      <c r="F44" s="9">
        <f t="shared" si="1"/>
        <v>3.8854686122281101E-2</v>
      </c>
      <c r="G44" s="7">
        <f t="shared" si="2"/>
        <v>30</v>
      </c>
      <c r="H44" s="9">
        <v>146.47249347384701</v>
      </c>
      <c r="I44" s="9">
        <f t="shared" si="3"/>
        <v>0.7944876746159184</v>
      </c>
      <c r="J44" s="7">
        <f t="shared" si="4"/>
        <v>6</v>
      </c>
      <c r="K44" s="9">
        <f t="shared" si="5"/>
        <v>3.0869569225222507E-2</v>
      </c>
      <c r="L44" s="7">
        <f t="shared" si="6"/>
        <v>25</v>
      </c>
      <c r="M44" s="6">
        <f t="shared" si="7"/>
        <v>-1</v>
      </c>
      <c r="N44" s="6">
        <f t="shared" si="8"/>
        <v>-3.0869569225222507E-2</v>
      </c>
    </row>
    <row r="45" spans="1:14" x14ac:dyDescent="0.25">
      <c r="A45" s="7">
        <v>70</v>
      </c>
      <c r="B45" s="7" t="s">
        <v>168</v>
      </c>
      <c r="C45" s="25">
        <v>136.869029275809</v>
      </c>
      <c r="D45" s="25">
        <v>138.351392024078</v>
      </c>
      <c r="E45" s="9">
        <f t="shared" si="0"/>
        <v>-1.0714476570000929E-2</v>
      </c>
      <c r="F45" s="9">
        <f t="shared" si="1"/>
        <v>1.0714476570000929E-2</v>
      </c>
      <c r="G45" s="7">
        <f t="shared" si="2"/>
        <v>3</v>
      </c>
      <c r="H45" s="9">
        <v>137.47039072039101</v>
      </c>
      <c r="I45" s="9">
        <f t="shared" si="3"/>
        <v>0.84651385745985752</v>
      </c>
      <c r="J45" s="7">
        <f t="shared" si="4"/>
        <v>19</v>
      </c>
      <c r="K45" s="9">
        <f t="shared" si="5"/>
        <v>9.0699528919347492E-3</v>
      </c>
      <c r="L45" s="7">
        <f t="shared" si="6"/>
        <v>1</v>
      </c>
      <c r="M45" s="6">
        <f t="shared" si="7"/>
        <v>-1</v>
      </c>
      <c r="N45" s="6">
        <f t="shared" si="8"/>
        <v>-9.0699528919347492E-3</v>
      </c>
    </row>
    <row r="46" spans="1:14" x14ac:dyDescent="0.25">
      <c r="A46" s="7">
        <v>73</v>
      </c>
      <c r="B46" s="7" t="s">
        <v>169</v>
      </c>
      <c r="C46" s="25">
        <v>136.48884699968599</v>
      </c>
      <c r="D46" s="25">
        <v>141.884564352057</v>
      </c>
      <c r="E46" s="9">
        <f t="shared" si="0"/>
        <v>-3.8028924266790991E-2</v>
      </c>
      <c r="F46" s="9">
        <f t="shared" si="1"/>
        <v>3.8028924266790991E-2</v>
      </c>
      <c r="G46" s="7">
        <f t="shared" si="2"/>
        <v>27</v>
      </c>
      <c r="H46" s="9">
        <v>138.72979426891999</v>
      </c>
      <c r="I46" s="9">
        <f t="shared" si="3"/>
        <v>0.83882911632993618</v>
      </c>
      <c r="J46" s="7">
        <f t="shared" si="4"/>
        <v>17</v>
      </c>
      <c r="K46" s="9">
        <f t="shared" si="5"/>
        <v>3.1899768937690351E-2</v>
      </c>
      <c r="L46" s="7">
        <f t="shared" si="6"/>
        <v>27</v>
      </c>
      <c r="M46" s="6">
        <f t="shared" si="7"/>
        <v>-1</v>
      </c>
      <c r="N46" s="6">
        <f t="shared" si="8"/>
        <v>-3.1899768937690351E-2</v>
      </c>
    </row>
    <row r="47" spans="1:14" x14ac:dyDescent="0.25">
      <c r="A47" s="7">
        <v>76</v>
      </c>
      <c r="B47" s="7" t="s">
        <v>170</v>
      </c>
      <c r="C47" s="25">
        <v>142.422650321074</v>
      </c>
      <c r="D47" s="25">
        <v>147.977055449331</v>
      </c>
      <c r="E47" s="9">
        <f t="shared" si="0"/>
        <v>-3.7535583549700331E-2</v>
      </c>
      <c r="F47" s="9">
        <f t="shared" si="1"/>
        <v>3.7535583549700331E-2</v>
      </c>
      <c r="G47" s="7">
        <f t="shared" si="2"/>
        <v>25</v>
      </c>
      <c r="H47" s="9">
        <v>144.73340909090899</v>
      </c>
      <c r="I47" s="9">
        <f t="shared" si="3"/>
        <v>0.80403406142487854</v>
      </c>
      <c r="J47" s="7">
        <f t="shared" si="4"/>
        <v>9</v>
      </c>
      <c r="K47" s="9">
        <f t="shared" si="5"/>
        <v>3.0179887689418417E-2</v>
      </c>
      <c r="L47" s="7">
        <f t="shared" si="6"/>
        <v>24</v>
      </c>
      <c r="M47" s="6">
        <f t="shared" si="7"/>
        <v>-1</v>
      </c>
      <c r="N47" s="6">
        <f t="shared" si="8"/>
        <v>-3.0179887689418417E-2</v>
      </c>
    </row>
    <row r="48" spans="1:14" x14ac:dyDescent="0.25">
      <c r="A48" s="7">
        <v>81</v>
      </c>
      <c r="B48" s="7" t="s">
        <v>171</v>
      </c>
      <c r="C48" s="25">
        <v>130.352583586626</v>
      </c>
      <c r="D48" s="25">
        <v>134.502304147465</v>
      </c>
      <c r="E48" s="9">
        <f t="shared" si="0"/>
        <v>-3.0852412433688494E-2</v>
      </c>
      <c r="F48" s="9">
        <f t="shared" si="1"/>
        <v>3.0852412433688494E-2</v>
      </c>
      <c r="G48" s="7">
        <f t="shared" si="2"/>
        <v>16</v>
      </c>
      <c r="H48" s="9">
        <v>132.00183150183199</v>
      </c>
      <c r="I48" s="9">
        <f t="shared" si="3"/>
        <v>0.8815831523793437</v>
      </c>
      <c r="J48" s="7">
        <f t="shared" si="4"/>
        <v>25</v>
      </c>
      <c r="K48" s="9">
        <f t="shared" si="5"/>
        <v>2.7198967011798761E-2</v>
      </c>
      <c r="L48" s="7">
        <f t="shared" si="6"/>
        <v>18</v>
      </c>
      <c r="M48" s="6">
        <f t="shared" si="7"/>
        <v>-1</v>
      </c>
      <c r="N48" s="6">
        <f t="shared" si="8"/>
        <v>-2.7198967011798761E-2</v>
      </c>
    </row>
    <row r="49" spans="1:25" x14ac:dyDescent="0.25">
      <c r="A49" s="7">
        <v>85</v>
      </c>
      <c r="B49" s="7" t="s">
        <v>172</v>
      </c>
      <c r="C49" s="25">
        <v>135.14424242424201</v>
      </c>
      <c r="D49" s="25">
        <v>140.04983922829601</v>
      </c>
      <c r="E49" s="9">
        <f t="shared" si="0"/>
        <v>-3.5027507572196206E-2</v>
      </c>
      <c r="F49" s="9">
        <f t="shared" si="1"/>
        <v>3.5027507572196206E-2</v>
      </c>
      <c r="G49" s="7">
        <f t="shared" si="2"/>
        <v>23</v>
      </c>
      <c r="H49" s="9">
        <v>137.257596685083</v>
      </c>
      <c r="I49" s="9">
        <f t="shared" si="3"/>
        <v>0.84782622999167678</v>
      </c>
      <c r="J49" s="7">
        <f t="shared" si="4"/>
        <v>20</v>
      </c>
      <c r="K49" s="9">
        <f t="shared" si="5"/>
        <v>2.9697239690940021E-2</v>
      </c>
      <c r="L49" s="7">
        <f t="shared" si="6"/>
        <v>23</v>
      </c>
      <c r="M49" s="6">
        <f t="shared" si="7"/>
        <v>-1</v>
      </c>
      <c r="N49" s="6">
        <f t="shared" si="8"/>
        <v>-2.9697239690940021E-2</v>
      </c>
    </row>
    <row r="50" spans="1:25" x14ac:dyDescent="0.25">
      <c r="A50" s="7">
        <v>86</v>
      </c>
      <c r="B50" s="7" t="s">
        <v>173</v>
      </c>
      <c r="C50" s="25">
        <v>128.29963235294099</v>
      </c>
      <c r="D50" s="25">
        <v>129.60869565217399</v>
      </c>
      <c r="E50" s="9">
        <f t="shared" si="0"/>
        <v>-1.0100119383548826E-2</v>
      </c>
      <c r="F50" s="9">
        <f t="shared" si="1"/>
        <v>1.0100119383548826E-2</v>
      </c>
      <c r="G50" s="7">
        <f t="shared" si="2"/>
        <v>2</v>
      </c>
      <c r="H50" s="9">
        <v>128.80764904386999</v>
      </c>
      <c r="I50" s="9">
        <f t="shared" si="3"/>
        <v>0.90344472241394524</v>
      </c>
      <c r="J50" s="7">
        <f t="shared" si="4"/>
        <v>30</v>
      </c>
      <c r="K50" s="9">
        <f t="shared" si="5"/>
        <v>9.124899552817976E-3</v>
      </c>
      <c r="L50" s="7">
        <f t="shared" si="6"/>
        <v>2</v>
      </c>
      <c r="M50" s="6">
        <f t="shared" si="7"/>
        <v>-1</v>
      </c>
      <c r="N50" s="6">
        <f t="shared" si="8"/>
        <v>-9.124899552817976E-3</v>
      </c>
    </row>
    <row r="51" spans="1:25" x14ac:dyDescent="0.25">
      <c r="A51" s="7">
        <v>88</v>
      </c>
      <c r="B51" s="7" t="s">
        <v>116</v>
      </c>
      <c r="C51" s="25">
        <v>129.65217391304299</v>
      </c>
      <c r="D51" s="25">
        <v>133.19999999999999</v>
      </c>
      <c r="E51" s="9">
        <f t="shared" si="0"/>
        <v>-2.663533098316068E-2</v>
      </c>
      <c r="F51" s="9">
        <f t="shared" si="1"/>
        <v>2.663533098316068E-2</v>
      </c>
      <c r="G51" s="7">
        <f t="shared" si="2"/>
        <v>11</v>
      </c>
      <c r="H51" s="9">
        <v>130.86857142857099</v>
      </c>
      <c r="I51" s="9">
        <f t="shared" si="3"/>
        <v>0.88921724647042477</v>
      </c>
      <c r="J51" s="7">
        <f t="shared" si="4"/>
        <v>26</v>
      </c>
      <c r="K51" s="9">
        <f t="shared" si="5"/>
        <v>2.3684595675674533E-2</v>
      </c>
      <c r="L51" s="7">
        <f t="shared" si="6"/>
        <v>13</v>
      </c>
      <c r="M51" s="6">
        <f t="shared" si="7"/>
        <v>-1</v>
      </c>
      <c r="N51" s="6">
        <f t="shared" si="8"/>
        <v>-2.3684595675674533E-2</v>
      </c>
    </row>
    <row r="52" spans="1:25" x14ac:dyDescent="0.25">
      <c r="A52" s="7">
        <v>91</v>
      </c>
      <c r="B52" s="7" t="s">
        <v>174</v>
      </c>
      <c r="C52" s="25">
        <v>130.59459459459501</v>
      </c>
      <c r="D52" s="25">
        <v>141.51724137931001</v>
      </c>
      <c r="E52" s="9">
        <f t="shared" si="0"/>
        <v>-7.7182445603493105E-2</v>
      </c>
      <c r="F52" s="9">
        <f t="shared" si="1"/>
        <v>7.7182445603493105E-2</v>
      </c>
      <c r="G52" s="7">
        <f t="shared" si="2"/>
        <v>33</v>
      </c>
      <c r="H52" s="9">
        <v>135.39393939393901</v>
      </c>
      <c r="I52" s="9">
        <f t="shared" si="3"/>
        <v>0.8594963057884214</v>
      </c>
      <c r="J52" s="7">
        <f t="shared" si="4"/>
        <v>23</v>
      </c>
      <c r="K52" s="9">
        <f t="shared" si="5"/>
        <v>6.6338026867918107E-2</v>
      </c>
      <c r="L52" s="7">
        <f t="shared" si="6"/>
        <v>33</v>
      </c>
      <c r="M52" s="6">
        <f t="shared" si="7"/>
        <v>-1</v>
      </c>
      <c r="N52" s="6">
        <f t="shared" si="8"/>
        <v>-6.6338026867918107E-2</v>
      </c>
    </row>
    <row r="53" spans="1:25" x14ac:dyDescent="0.25">
      <c r="A53" s="7">
        <v>94</v>
      </c>
      <c r="B53" s="7" t="s">
        <v>175</v>
      </c>
      <c r="C53" s="25">
        <v>126.904761904762</v>
      </c>
      <c r="D53" s="25">
        <v>130.863636363636</v>
      </c>
      <c r="E53" s="9">
        <f t="shared" si="0"/>
        <v>-3.0251906250513508E-2</v>
      </c>
      <c r="F53" s="9">
        <f t="shared" si="1"/>
        <v>3.0251906250513508E-2</v>
      </c>
      <c r="G53" s="7">
        <f t="shared" si="2"/>
        <v>15</v>
      </c>
      <c r="H53" s="9">
        <v>128.93023255814001</v>
      </c>
      <c r="I53" s="9">
        <f t="shared" si="3"/>
        <v>0.9025857506520486</v>
      </c>
      <c r="J53" s="7">
        <f t="shared" si="4"/>
        <v>29</v>
      </c>
      <c r="K53" s="9">
        <f t="shared" si="5"/>
        <v>2.7304939511775136E-2</v>
      </c>
      <c r="L53" s="7">
        <f t="shared" si="6"/>
        <v>19</v>
      </c>
      <c r="M53" s="6">
        <f t="shared" si="7"/>
        <v>-1</v>
      </c>
      <c r="N53" s="6">
        <f t="shared" si="8"/>
        <v>-2.7304939511775136E-2</v>
      </c>
    </row>
    <row r="54" spans="1:25" x14ac:dyDescent="0.25">
      <c r="A54" s="7">
        <v>95</v>
      </c>
      <c r="B54" s="7" t="s">
        <v>176</v>
      </c>
      <c r="C54" s="25">
        <v>128.68269230769201</v>
      </c>
      <c r="D54" s="25">
        <v>130.78571428571399</v>
      </c>
      <c r="E54" s="9">
        <f t="shared" si="0"/>
        <v>-1.6079905894215107E-2</v>
      </c>
      <c r="F54" s="9">
        <f t="shared" si="1"/>
        <v>1.6079905894215107E-2</v>
      </c>
      <c r="G54" s="7">
        <f t="shared" si="2"/>
        <v>5</v>
      </c>
      <c r="H54" s="9">
        <v>129.52873563218401</v>
      </c>
      <c r="I54" s="9">
        <f>MIN($H$24:$H$56)/H54</f>
        <v>0.89841524482786195</v>
      </c>
      <c r="J54" s="7">
        <f t="shared" si="4"/>
        <v>28</v>
      </c>
      <c r="K54" s="9">
        <f t="shared" si="5"/>
        <v>1.4446432590760245E-2</v>
      </c>
      <c r="L54" s="7">
        <f t="shared" si="6"/>
        <v>6</v>
      </c>
      <c r="M54" s="6">
        <f t="shared" si="7"/>
        <v>-1</v>
      </c>
      <c r="N54" s="6">
        <f t="shared" si="8"/>
        <v>-1.4446432590760245E-2</v>
      </c>
    </row>
    <row r="55" spans="1:25" x14ac:dyDescent="0.25">
      <c r="A55" s="7">
        <v>97</v>
      </c>
      <c r="B55" s="7" t="s">
        <v>177</v>
      </c>
      <c r="C55" s="25">
        <v>123.05714285714301</v>
      </c>
      <c r="D55" s="25">
        <v>127.705882352941</v>
      </c>
      <c r="E55" s="9">
        <f t="shared" si="0"/>
        <v>-3.640192143185908E-2</v>
      </c>
      <c r="F55" s="9">
        <f t="shared" si="1"/>
        <v>3.640192143185908E-2</v>
      </c>
      <c r="G55" s="7">
        <f t="shared" si="2"/>
        <v>24</v>
      </c>
      <c r="H55" s="9">
        <v>124.57692307692299</v>
      </c>
      <c r="I55" s="9">
        <f t="shared" si="3"/>
        <v>0.93412638441371842</v>
      </c>
      <c r="J55" s="7">
        <f>RANK(I55,$I$24:$I$56,1)</f>
        <v>32</v>
      </c>
      <c r="K55" s="9">
        <f t="shared" si="5"/>
        <v>3.4003995252854767E-2</v>
      </c>
      <c r="L55" s="7">
        <f t="shared" si="6"/>
        <v>29</v>
      </c>
      <c r="M55" s="6">
        <f t="shared" si="7"/>
        <v>-1</v>
      </c>
      <c r="N55" s="6">
        <f t="shared" si="8"/>
        <v>-3.4003995252854767E-2</v>
      </c>
    </row>
    <row r="56" spans="1:25" x14ac:dyDescent="0.25">
      <c r="A56" s="7">
        <v>99</v>
      </c>
      <c r="B56" s="7" t="s">
        <v>178</v>
      </c>
      <c r="C56" s="25">
        <v>124.966666666667</v>
      </c>
      <c r="D56" s="25">
        <v>126.39130434782599</v>
      </c>
      <c r="E56" s="9">
        <f t="shared" si="0"/>
        <v>-1.1271643160184721E-2</v>
      </c>
      <c r="F56" s="9">
        <f t="shared" si="1"/>
        <v>1.1271643160184721E-2</v>
      </c>
      <c r="G56" s="7">
        <f t="shared" si="2"/>
        <v>4</v>
      </c>
      <c r="H56" s="9">
        <v>125.584905660377</v>
      </c>
      <c r="I56" s="9">
        <f t="shared" si="3"/>
        <v>0.92662880242898338</v>
      </c>
      <c r="J56" s="7">
        <f t="shared" si="4"/>
        <v>31</v>
      </c>
      <c r="K56" s="9">
        <f t="shared" si="5"/>
        <v>1.044462920292881E-2</v>
      </c>
      <c r="L56" s="7">
        <f t="shared" si="6"/>
        <v>4</v>
      </c>
      <c r="M56" s="6">
        <f t="shared" si="7"/>
        <v>-1</v>
      </c>
      <c r="N56" s="6">
        <f t="shared" si="8"/>
        <v>-1.044462920292881E-2</v>
      </c>
    </row>
    <row r="57" spans="1:25" customFormat="1" ht="13.35" customHeight="1" x14ac:dyDescent="0.25">
      <c r="A57" s="33" t="s">
        <v>122</v>
      </c>
      <c r="B57" s="33"/>
      <c r="C57" s="33"/>
      <c r="D57" s="33"/>
      <c r="E57" s="33"/>
      <c r="F57" s="33"/>
      <c r="G57" s="33"/>
      <c r="H57" s="33"/>
      <c r="I57" s="33"/>
      <c r="J57" s="33"/>
      <c r="K57" s="33"/>
      <c r="L57" s="33"/>
      <c r="M57" s="6"/>
      <c r="N57" s="6"/>
      <c r="O57" s="6"/>
      <c r="P57" s="6"/>
      <c r="Q57" s="6"/>
      <c r="R57" s="6"/>
      <c r="S57" s="6"/>
      <c r="T57" s="6"/>
      <c r="U57" s="6"/>
      <c r="V57" s="6"/>
      <c r="W57" s="6"/>
      <c r="X57" s="6"/>
      <c r="Y57" s="6"/>
    </row>
    <row r="58" spans="1:25" customFormat="1" ht="13.35" customHeight="1" x14ac:dyDescent="0.25">
      <c r="A58" s="34" t="s">
        <v>123</v>
      </c>
      <c r="B58" s="34"/>
      <c r="C58" s="29">
        <f>AVERAGE(C24:C56)</f>
        <v>135.88565600113253</v>
      </c>
      <c r="D58" s="29">
        <f>AVERAGE(D24:D56)</f>
        <v>140.2432917770856</v>
      </c>
      <c r="E58" s="29">
        <f>AVERAGE(E24:E56)</f>
        <v>-3.0760285342897969E-2</v>
      </c>
      <c r="F58" s="29">
        <f>AVERAGE(F24:F56)</f>
        <v>3.0760285342897969E-2</v>
      </c>
      <c r="G58" s="26" t="s">
        <v>124</v>
      </c>
      <c r="H58" s="29">
        <f>AVERAGE(H24:H56)</f>
        <v>137.66982250644929</v>
      </c>
      <c r="I58" s="29">
        <f>AVERAGE(I24:I56)</f>
        <v>0.84821074270443042</v>
      </c>
      <c r="J58" s="26" t="s">
        <v>124</v>
      </c>
      <c r="K58" s="29">
        <f>AVERAGE(K24:K56)</f>
        <v>2.5893997964785486E-2</v>
      </c>
      <c r="L58" s="26" t="s">
        <v>124</v>
      </c>
      <c r="M58" s="6"/>
      <c r="N58" s="6"/>
      <c r="O58" s="6"/>
      <c r="P58" s="6"/>
      <c r="Q58" s="6"/>
      <c r="R58" s="6"/>
      <c r="S58" s="6"/>
      <c r="T58" s="6"/>
      <c r="U58" s="6"/>
      <c r="V58" s="6"/>
      <c r="W58" s="6"/>
      <c r="X58" s="6"/>
      <c r="Y58" s="6"/>
    </row>
    <row r="59" spans="1:25" customFormat="1" ht="13.35" customHeight="1" x14ac:dyDescent="0.25">
      <c r="A59" s="34" t="s">
        <v>125</v>
      </c>
      <c r="B59" s="34"/>
      <c r="C59" s="29">
        <f>_xlfn.STDEV.S(C24:C56)</f>
        <v>7.768718550205973</v>
      </c>
      <c r="D59" s="29">
        <f>_xlfn.STDEV.S(D24:D56)</f>
        <v>8.5270336151044681</v>
      </c>
      <c r="E59" s="29">
        <f>_xlfn.STDEV.S(E24:E56)</f>
        <v>1.3399787318074339E-2</v>
      </c>
      <c r="F59" s="29">
        <f>_xlfn.STDEV.S(F24:F56)</f>
        <v>1.3399787318074339E-2</v>
      </c>
      <c r="G59" s="26" t="s">
        <v>124</v>
      </c>
      <c r="H59" s="29">
        <f>_xlfn.STDEV.S(H24:H56)</f>
        <v>8.0743250073718134</v>
      </c>
      <c r="I59" s="29">
        <f>_xlfn.STDEV.S(I24:I56)</f>
        <v>5.1558883301608557E-2</v>
      </c>
      <c r="J59" s="26" t="s">
        <v>124</v>
      </c>
      <c r="K59" s="29">
        <f>_xlfn.STDEV.S(K24:K56)</f>
        <v>1.1214890655506132E-2</v>
      </c>
      <c r="L59" s="26" t="s">
        <v>124</v>
      </c>
      <c r="M59" s="6"/>
      <c r="N59" s="6"/>
      <c r="O59" s="6"/>
      <c r="P59" s="6"/>
      <c r="Q59" s="6"/>
      <c r="R59" s="6"/>
      <c r="S59" s="6"/>
      <c r="T59" s="6"/>
      <c r="U59" s="6"/>
      <c r="V59" s="6"/>
      <c r="W59" s="6"/>
      <c r="X59" s="6"/>
      <c r="Y59" s="6"/>
    </row>
    <row r="60" spans="1:25" customFormat="1" ht="13.35" customHeight="1" x14ac:dyDescent="0.25">
      <c r="A60" s="34" t="s">
        <v>126</v>
      </c>
      <c r="B60" s="34"/>
      <c r="C60" s="29">
        <f>_xlfn.VAR.S(C24:C56)</f>
        <v>60.35298791231439</v>
      </c>
      <c r="D60" s="29">
        <f>_xlfn.VAR.S(D24:D56)</f>
        <v>72.710302273121584</v>
      </c>
      <c r="E60" s="29">
        <f>_xlfn.VAR.S(E24:E56)</f>
        <v>1.7955430016962587E-4</v>
      </c>
      <c r="F60" s="29">
        <f>_xlfn.VAR.S(F24:F56)</f>
        <v>1.7955430016962587E-4</v>
      </c>
      <c r="G60" s="26" t="s">
        <v>124</v>
      </c>
      <c r="H60" s="29">
        <f>_xlfn.VAR.S(H24:H56)</f>
        <v>65.194724324669835</v>
      </c>
      <c r="I60" s="29">
        <f>_xlfn.VAR.S(I24:I56)</f>
        <v>2.6583184473088898E-3</v>
      </c>
      <c r="J60" s="26" t="s">
        <v>124</v>
      </c>
      <c r="K60" s="29">
        <f>_xlfn.VAR.S(K24:K56)</f>
        <v>1.2577377241495874E-4</v>
      </c>
      <c r="L60" s="26" t="s">
        <v>124</v>
      </c>
      <c r="M60" s="6"/>
      <c r="N60" s="6"/>
      <c r="O60" s="6"/>
      <c r="P60" s="6"/>
      <c r="Q60" s="6"/>
      <c r="R60" s="6"/>
      <c r="S60" s="6"/>
      <c r="T60" s="6"/>
      <c r="U60" s="6"/>
      <c r="V60" s="6"/>
      <c r="W60" s="6"/>
      <c r="X60" s="6"/>
      <c r="Y60" s="6"/>
    </row>
    <row r="61" spans="1:25" customFormat="1" ht="13.35" customHeight="1" x14ac:dyDescent="0.25">
      <c r="A61" s="34" t="s">
        <v>127</v>
      </c>
      <c r="B61" s="34"/>
      <c r="C61" s="29">
        <f>MAX(C24:C56)</f>
        <v>150.21860665578899</v>
      </c>
      <c r="D61" s="29">
        <f>MAX(D24:D56)</f>
        <v>154.282213656388</v>
      </c>
      <c r="E61" s="29">
        <f>MAX(E24:E56)</f>
        <v>-9.4621989948235341E-3</v>
      </c>
      <c r="F61" s="29">
        <f>MAX(F24:F56)</f>
        <v>7.7182445603493105E-2</v>
      </c>
      <c r="G61" s="26" t="s">
        <v>124</v>
      </c>
      <c r="H61" s="29">
        <f>MAX(H24:H56)</f>
        <v>152.00535285687201</v>
      </c>
      <c r="I61" s="29">
        <f>MAX(I24:I56)</f>
        <v>1</v>
      </c>
      <c r="J61" s="26" t="s">
        <v>124</v>
      </c>
      <c r="K61" s="29">
        <f>MAX(K24:K56)</f>
        <v>6.6338026867918107E-2</v>
      </c>
      <c r="L61" s="26" t="s">
        <v>124</v>
      </c>
      <c r="M61" s="6"/>
      <c r="N61" s="6"/>
      <c r="O61" s="6"/>
      <c r="P61" s="6"/>
      <c r="Q61" s="6"/>
      <c r="R61" s="6"/>
      <c r="S61" s="6"/>
      <c r="T61" s="6"/>
      <c r="U61" s="6"/>
      <c r="V61" s="6"/>
      <c r="W61" s="6"/>
      <c r="X61" s="6"/>
      <c r="Y61" s="6"/>
    </row>
    <row r="62" spans="1:25" customFormat="1" ht="13.35" customHeight="1" x14ac:dyDescent="0.25">
      <c r="A62" s="34" t="s">
        <v>128</v>
      </c>
      <c r="B62" s="34"/>
      <c r="C62" s="29">
        <f>MIN(C24:C56)</f>
        <v>115.981663392272</v>
      </c>
      <c r="D62" s="29">
        <f>MIN(D24:D56)</f>
        <v>117.089588377724</v>
      </c>
      <c r="E62" s="29">
        <f>MIN(E24:E56)</f>
        <v>-7.7182445603493105E-2</v>
      </c>
      <c r="F62" s="29">
        <f>MIN(F24:F56)</f>
        <v>9.4621989948235341E-3</v>
      </c>
      <c r="G62" s="26" t="s">
        <v>124</v>
      </c>
      <c r="H62" s="29">
        <f>MIN(H24:H56)</f>
        <v>116.370590735232</v>
      </c>
      <c r="I62" s="29">
        <f>MIN(I24:I56)</f>
        <v>0.76556903127488118</v>
      </c>
      <c r="J62" s="26" t="s">
        <v>124</v>
      </c>
      <c r="K62" s="29">
        <f>MIN(K24:K56)</f>
        <v>9.0699528919347492E-3</v>
      </c>
      <c r="L62" s="26" t="s">
        <v>124</v>
      </c>
      <c r="M62" s="6"/>
      <c r="N62" s="6"/>
      <c r="O62" s="6"/>
      <c r="P62" s="6"/>
      <c r="Q62" s="6"/>
      <c r="R62" s="6"/>
      <c r="S62" s="6"/>
      <c r="T62" s="6"/>
      <c r="U62" s="6"/>
      <c r="V62" s="6"/>
      <c r="W62" s="6"/>
      <c r="X62" s="6"/>
      <c r="Y62" s="6"/>
    </row>
    <row r="63" spans="1:25" ht="18.75" x14ac:dyDescent="0.25">
      <c r="A63" s="31" t="s">
        <v>129</v>
      </c>
      <c r="B63" s="31"/>
      <c r="C63" s="31"/>
      <c r="D63" s="31"/>
      <c r="E63" s="31"/>
      <c r="F63" s="31"/>
      <c r="G63" s="31"/>
      <c r="H63" s="31"/>
      <c r="I63" s="31"/>
      <c r="J63" s="31"/>
      <c r="K63" s="31"/>
      <c r="L63" s="31"/>
    </row>
    <row r="64" spans="1:25" ht="43.7" customHeight="1" x14ac:dyDescent="0.25">
      <c r="A64" s="32"/>
      <c r="B64" s="32"/>
      <c r="C64" s="32"/>
      <c r="D64" s="32"/>
      <c r="E64" s="32"/>
      <c r="F64" s="32"/>
      <c r="G64" s="32"/>
      <c r="H64" s="32"/>
      <c r="I64" s="32"/>
      <c r="J64" s="32"/>
      <c r="K64" s="32"/>
      <c r="L64" s="32"/>
    </row>
  </sheetData>
  <mergeCells count="20">
    <mergeCell ref="B18:L18"/>
    <mergeCell ref="A14:L14"/>
    <mergeCell ref="B15:F15"/>
    <mergeCell ref="H15:L15"/>
    <mergeCell ref="B16:L16"/>
    <mergeCell ref="B17:L17"/>
    <mergeCell ref="A63:L63"/>
    <mergeCell ref="A64:L64"/>
    <mergeCell ref="B19:L19"/>
    <mergeCell ref="B20:L20"/>
    <mergeCell ref="B21:D21"/>
    <mergeCell ref="F21:I21"/>
    <mergeCell ref="K21:L21"/>
    <mergeCell ref="A22:L22"/>
    <mergeCell ref="A57:L57"/>
    <mergeCell ref="A58:B58"/>
    <mergeCell ref="A59:B59"/>
    <mergeCell ref="A60:B60"/>
    <mergeCell ref="A61:B61"/>
    <mergeCell ref="A62:B62"/>
  </mergeCells>
  <conditionalFormatting sqref="G24:G56">
    <cfRule type="colorScale" priority="6">
      <colorScale>
        <cfvo type="min"/>
        <cfvo type="percentile" val="50"/>
        <cfvo type="max"/>
        <color rgb="FF63BE7B"/>
        <color rgb="FFFFEB84"/>
        <color rgb="FFF8696B"/>
      </colorScale>
    </cfRule>
  </conditionalFormatting>
  <conditionalFormatting sqref="G58:G62">
    <cfRule type="colorScale" priority="3">
      <colorScale>
        <cfvo type="min"/>
        <cfvo type="percentile" val="50"/>
        <cfvo type="max"/>
        <color rgb="FF63BE7B"/>
        <color rgb="FFFFEB84"/>
        <color rgb="FFF8696B"/>
      </colorScale>
    </cfRule>
  </conditionalFormatting>
  <conditionalFormatting sqref="J24:J56">
    <cfRule type="colorScale" priority="5">
      <colorScale>
        <cfvo type="min"/>
        <cfvo type="percentile" val="50"/>
        <cfvo type="max"/>
        <color rgb="FF63BE7B"/>
        <color rgb="FFFFEB84"/>
        <color rgb="FFF8696B"/>
      </colorScale>
    </cfRule>
  </conditionalFormatting>
  <conditionalFormatting sqref="J58:J62">
    <cfRule type="colorScale" priority="2">
      <colorScale>
        <cfvo type="min"/>
        <cfvo type="percentile" val="50"/>
        <cfvo type="max"/>
        <color rgb="FF63BE7B"/>
        <color rgb="FFFFEB84"/>
        <color rgb="FFF8696B"/>
      </colorScale>
    </cfRule>
  </conditionalFormatting>
  <conditionalFormatting sqref="L24:L56">
    <cfRule type="colorScale" priority="4">
      <colorScale>
        <cfvo type="min"/>
        <cfvo type="percentile" val="50"/>
        <cfvo type="max"/>
        <color rgb="FF63BE7B"/>
        <color rgb="FFFFEB84"/>
        <color rgb="FFF8696B"/>
      </colorScale>
    </cfRule>
  </conditionalFormatting>
  <conditionalFormatting sqref="L58:L62">
    <cfRule type="colorScale" priority="1">
      <colorScale>
        <cfvo type="min"/>
        <cfvo type="percentile" val="50"/>
        <cfvo type="max"/>
        <color rgb="FF63BE7B"/>
        <color rgb="FFFFEB84"/>
        <color rgb="FFF8696B"/>
      </colorScale>
    </cfRule>
  </conditionalFormatting>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2971CE-C94C-4D2C-B5A7-07854A2893CD}">
  <sheetPr>
    <tabColor rgb="FF00B050"/>
  </sheetPr>
  <dimension ref="A14:Y64"/>
  <sheetViews>
    <sheetView zoomScale="80" zoomScaleNormal="80" workbookViewId="0"/>
  </sheetViews>
  <sheetFormatPr baseColWidth="10" defaultColWidth="10.625" defaultRowHeight="15" x14ac:dyDescent="0.25"/>
  <cols>
    <col min="1" max="1" width="15.875" style="10" customWidth="1"/>
    <col min="2" max="12" width="13.375" style="10" customWidth="1"/>
    <col min="13" max="16384" width="10.625" style="1"/>
  </cols>
  <sheetData>
    <row r="14" spans="1:12" ht="18.75" x14ac:dyDescent="0.25">
      <c r="A14" s="31" t="s">
        <v>63</v>
      </c>
      <c r="B14" s="31"/>
      <c r="C14" s="31"/>
      <c r="D14" s="31"/>
      <c r="E14" s="31"/>
      <c r="F14" s="31"/>
      <c r="G14" s="31"/>
      <c r="H14" s="31"/>
      <c r="I14" s="31"/>
      <c r="J14" s="31"/>
      <c r="K14" s="31"/>
      <c r="L14" s="31"/>
    </row>
    <row r="15" spans="1:12" s="3" customFormat="1" ht="44.1" customHeight="1" x14ac:dyDescent="0.25">
      <c r="A15" s="2" t="s">
        <v>1</v>
      </c>
      <c r="B15" s="35" t="s">
        <v>64</v>
      </c>
      <c r="C15" s="36"/>
      <c r="D15" s="36"/>
      <c r="E15" s="36"/>
      <c r="F15" s="37"/>
      <c r="G15" s="4" t="s">
        <v>3</v>
      </c>
      <c r="H15" s="38" t="s">
        <v>65</v>
      </c>
      <c r="I15" s="38"/>
      <c r="J15" s="38"/>
      <c r="K15" s="38"/>
      <c r="L15" s="38"/>
    </row>
    <row r="16" spans="1:12" s="3" customFormat="1" ht="44.1" customHeight="1" x14ac:dyDescent="0.25">
      <c r="A16" s="2" t="s">
        <v>5</v>
      </c>
      <c r="B16" s="39" t="s">
        <v>17</v>
      </c>
      <c r="C16" s="39"/>
      <c r="D16" s="39"/>
      <c r="E16" s="39"/>
      <c r="F16" s="39"/>
      <c r="G16" s="39"/>
      <c r="H16" s="39"/>
      <c r="I16" s="39"/>
      <c r="J16" s="39"/>
      <c r="K16" s="39"/>
      <c r="L16" s="39"/>
    </row>
    <row r="17" spans="1:14" s="3" customFormat="1" ht="44.1" customHeight="1" x14ac:dyDescent="0.25">
      <c r="A17" s="2" t="s">
        <v>66</v>
      </c>
      <c r="B17" s="39" t="s">
        <v>130</v>
      </c>
      <c r="C17" s="39"/>
      <c r="D17" s="39"/>
      <c r="E17" s="39"/>
      <c r="F17" s="39"/>
      <c r="G17" s="39"/>
      <c r="H17" s="39"/>
      <c r="I17" s="39"/>
      <c r="J17" s="39"/>
      <c r="K17" s="39"/>
      <c r="L17" s="39"/>
    </row>
    <row r="18" spans="1:14" s="3" customFormat="1" ht="44.1" customHeight="1" x14ac:dyDescent="0.25">
      <c r="A18" s="2" t="s">
        <v>68</v>
      </c>
      <c r="B18" s="39" t="s">
        <v>131</v>
      </c>
      <c r="C18" s="39"/>
      <c r="D18" s="39"/>
      <c r="E18" s="39"/>
      <c r="F18" s="39"/>
      <c r="G18" s="39"/>
      <c r="H18" s="39"/>
      <c r="I18" s="39"/>
      <c r="J18" s="39"/>
      <c r="K18" s="39"/>
      <c r="L18" s="39"/>
    </row>
    <row r="19" spans="1:14" s="3" customFormat="1" ht="44.1" customHeight="1" x14ac:dyDescent="0.25">
      <c r="A19" s="2" t="s">
        <v>70</v>
      </c>
      <c r="B19" s="39"/>
      <c r="C19" s="39"/>
      <c r="D19" s="39"/>
      <c r="E19" s="39"/>
      <c r="F19" s="39"/>
      <c r="G19" s="39"/>
      <c r="H19" s="39"/>
      <c r="I19" s="39"/>
      <c r="J19" s="39"/>
      <c r="K19" s="39"/>
      <c r="L19" s="39"/>
    </row>
    <row r="20" spans="1:14" s="3" customFormat="1" ht="44.1" customHeight="1" x14ac:dyDescent="0.25">
      <c r="A20" s="2" t="s">
        <v>71</v>
      </c>
      <c r="B20" s="39" t="s">
        <v>230</v>
      </c>
      <c r="C20" s="39"/>
      <c r="D20" s="39"/>
      <c r="E20" s="39"/>
      <c r="F20" s="39"/>
      <c r="G20" s="39"/>
      <c r="H20" s="39"/>
      <c r="I20" s="39"/>
      <c r="J20" s="39"/>
      <c r="K20" s="39"/>
      <c r="L20" s="39"/>
    </row>
    <row r="21" spans="1:14" s="3" customFormat="1" ht="43.7" customHeight="1" x14ac:dyDescent="0.25">
      <c r="A21" s="27" t="s">
        <v>72</v>
      </c>
      <c r="B21" s="40" t="s">
        <v>73</v>
      </c>
      <c r="C21" s="40"/>
      <c r="D21" s="40"/>
      <c r="E21" s="28" t="s">
        <v>74</v>
      </c>
      <c r="F21" s="41" t="s">
        <v>132</v>
      </c>
      <c r="G21" s="36"/>
      <c r="H21" s="36"/>
      <c r="I21" s="37"/>
      <c r="J21" s="2" t="s">
        <v>76</v>
      </c>
      <c r="K21" s="39" t="s">
        <v>14</v>
      </c>
      <c r="L21" s="39"/>
    </row>
    <row r="22" spans="1:14" ht="18.75" x14ac:dyDescent="0.25">
      <c r="A22" s="31" t="s">
        <v>77</v>
      </c>
      <c r="B22" s="31"/>
      <c r="C22" s="31"/>
      <c r="D22" s="31"/>
      <c r="E22" s="31"/>
      <c r="F22" s="31"/>
      <c r="G22" s="31"/>
      <c r="H22" s="31"/>
      <c r="I22" s="31"/>
      <c r="J22" s="31"/>
      <c r="K22" s="31"/>
      <c r="L22" s="31"/>
    </row>
    <row r="23" spans="1:14" s="6" customFormat="1" ht="32.25" customHeight="1" x14ac:dyDescent="0.25">
      <c r="A23" s="4" t="s">
        <v>78</v>
      </c>
      <c r="B23" s="5" t="s">
        <v>79</v>
      </c>
      <c r="C23" s="2" t="s">
        <v>80</v>
      </c>
      <c r="D23" s="2" t="s">
        <v>81</v>
      </c>
      <c r="E23" s="2" t="s">
        <v>82</v>
      </c>
      <c r="F23" s="2" t="s">
        <v>83</v>
      </c>
      <c r="G23" s="2" t="s">
        <v>84</v>
      </c>
      <c r="H23" s="2" t="s">
        <v>85</v>
      </c>
      <c r="I23" s="2" t="s">
        <v>86</v>
      </c>
      <c r="J23" s="2" t="s">
        <v>87</v>
      </c>
      <c r="K23" s="2" t="s">
        <v>88</v>
      </c>
      <c r="L23" s="2" t="s">
        <v>89</v>
      </c>
    </row>
    <row r="24" spans="1:14" x14ac:dyDescent="0.25">
      <c r="A24" s="7">
        <v>5</v>
      </c>
      <c r="B24" s="7" t="s">
        <v>90</v>
      </c>
      <c r="C24" s="9">
        <v>0.73350964187327805</v>
      </c>
      <c r="D24" s="9">
        <v>0.72891604473667504</v>
      </c>
      <c r="E24" s="9">
        <f>(C24-D24)/D24</f>
        <v>6.3019564046809728E-3</v>
      </c>
      <c r="F24" s="8">
        <f>ABS(E24)</f>
        <v>6.3019564046809728E-3</v>
      </c>
      <c r="G24" s="7">
        <f>RANK(F24,$F$24:$F$56,1)</f>
        <v>5</v>
      </c>
      <c r="H24" s="9">
        <v>0.73116515959168704</v>
      </c>
      <c r="I24" s="9">
        <f>MIN($H$24:$H$56)/H24</f>
        <v>0.50866918012574081</v>
      </c>
      <c r="J24" s="7">
        <f>RANK(I24,$I$24:$I$56,1)</f>
        <v>7</v>
      </c>
      <c r="K24" s="8">
        <f>I24*F24</f>
        <v>3.2056109975572315E-3</v>
      </c>
      <c r="L24" s="7">
        <f>RANK(K24,$K$24:$K$56,1)</f>
        <v>5</v>
      </c>
      <c r="M24" s="6">
        <f>IF(E24&gt;0,1,-1)</f>
        <v>1</v>
      </c>
      <c r="N24" s="6">
        <f>K24*M24</f>
        <v>3.2056109975572315E-3</v>
      </c>
    </row>
    <row r="25" spans="1:14" x14ac:dyDescent="0.25">
      <c r="A25" s="7">
        <v>8</v>
      </c>
      <c r="B25" s="7" t="s">
        <v>91</v>
      </c>
      <c r="C25" s="9">
        <v>0.66742040520984103</v>
      </c>
      <c r="D25" s="9">
        <v>0.64227290431470996</v>
      </c>
      <c r="E25" s="9">
        <f t="shared" ref="E25:E56" si="0">(C25-D25)/D25</f>
        <v>3.9153918414109125E-2</v>
      </c>
      <c r="F25" s="8">
        <f t="shared" ref="F25:F56" si="1">ABS(E25)</f>
        <v>3.9153918414109125E-2</v>
      </c>
      <c r="G25" s="7">
        <f t="shared" ref="G25:G56" si="2">RANK(F25,$F$24:$F$56,1)</f>
        <v>23</v>
      </c>
      <c r="H25" s="9">
        <v>0.65456998164488378</v>
      </c>
      <c r="I25" s="9">
        <f t="shared" ref="I25:I56" si="3">MIN($H$24:$H$56)/H25</f>
        <v>0.56819162609840534</v>
      </c>
      <c r="J25" s="7">
        <f t="shared" ref="J25:J56" si="4">RANK(I25,$I$24:$I$56,1)</f>
        <v>17</v>
      </c>
      <c r="K25" s="8">
        <f t="shared" ref="K25:K56" si="5">I25*F25</f>
        <v>2.2246928571836959E-2</v>
      </c>
      <c r="L25" s="7">
        <f t="shared" ref="L25:L56" si="6">RANK(K25,$K$24:$K$56,1)</f>
        <v>24</v>
      </c>
      <c r="M25" s="6">
        <f t="shared" ref="M25:M56" si="7">IF(E25&gt;0,1,-1)</f>
        <v>1</v>
      </c>
      <c r="N25" s="6">
        <f t="shared" ref="N25:N56" si="8">K25*M25</f>
        <v>2.2246928571836959E-2</v>
      </c>
    </row>
    <row r="26" spans="1:14" x14ac:dyDescent="0.25">
      <c r="A26" s="7">
        <v>11</v>
      </c>
      <c r="B26" s="7" t="s">
        <v>92</v>
      </c>
      <c r="C26" s="9">
        <v>0.63902804049138395</v>
      </c>
      <c r="D26" s="9">
        <v>0.62916691573515005</v>
      </c>
      <c r="E26" s="9">
        <f t="shared" si="0"/>
        <v>1.567330466623738E-2</v>
      </c>
      <c r="F26" s="8">
        <f t="shared" si="1"/>
        <v>1.567330466623738E-2</v>
      </c>
      <c r="G26" s="7">
        <f t="shared" si="2"/>
        <v>14</v>
      </c>
      <c r="H26" s="9">
        <v>0.63399324489297637</v>
      </c>
      <c r="I26" s="9">
        <f t="shared" si="3"/>
        <v>0.58663272087196039</v>
      </c>
      <c r="J26" s="7">
        <f t="shared" si="4"/>
        <v>19</v>
      </c>
      <c r="K26" s="8">
        <f t="shared" si="5"/>
        <v>9.1944733614100268E-3</v>
      </c>
      <c r="L26" s="7">
        <f t="shared" si="6"/>
        <v>13</v>
      </c>
      <c r="M26" s="6">
        <f t="shared" si="7"/>
        <v>1</v>
      </c>
      <c r="N26" s="6">
        <f t="shared" si="8"/>
        <v>9.1944733614100268E-3</v>
      </c>
    </row>
    <row r="27" spans="1:14" x14ac:dyDescent="0.25">
      <c r="A27" s="7">
        <v>13</v>
      </c>
      <c r="B27" s="7" t="s">
        <v>93</v>
      </c>
      <c r="C27" s="9">
        <v>0.68758841096033996</v>
      </c>
      <c r="D27" s="9">
        <v>0.67790243413803497</v>
      </c>
      <c r="E27" s="9">
        <f t="shared" si="0"/>
        <v>1.4288157608728575E-2</v>
      </c>
      <c r="F27" s="8">
        <f t="shared" si="1"/>
        <v>1.4288157608728575E-2</v>
      </c>
      <c r="G27" s="7">
        <f t="shared" si="2"/>
        <v>11</v>
      </c>
      <c r="H27" s="9">
        <v>0.68263641717665735</v>
      </c>
      <c r="I27" s="9">
        <f t="shared" si="3"/>
        <v>0.54483056120013817</v>
      </c>
      <c r="J27" s="7">
        <f t="shared" si="4"/>
        <v>14</v>
      </c>
      <c r="K27" s="8">
        <f t="shared" si="5"/>
        <v>7.7846249284796139E-3</v>
      </c>
      <c r="L27" s="7">
        <f t="shared" si="6"/>
        <v>11</v>
      </c>
      <c r="M27" s="6">
        <f t="shared" si="7"/>
        <v>1</v>
      </c>
      <c r="N27" s="6">
        <f t="shared" si="8"/>
        <v>7.7846249284796139E-3</v>
      </c>
    </row>
    <row r="28" spans="1:14" x14ac:dyDescent="0.25">
      <c r="A28" s="7">
        <v>15</v>
      </c>
      <c r="B28" s="7" t="s">
        <v>94</v>
      </c>
      <c r="C28" s="9">
        <v>0.72376543209876498</v>
      </c>
      <c r="D28" s="9">
        <v>0.75632111251580303</v>
      </c>
      <c r="E28" s="9">
        <f t="shared" si="0"/>
        <v>-4.3044785975557186E-2</v>
      </c>
      <c r="F28" s="8">
        <f t="shared" si="1"/>
        <v>4.3044785975557186E-2</v>
      </c>
      <c r="G28" s="7">
        <f t="shared" si="2"/>
        <v>25</v>
      </c>
      <c r="H28" s="9">
        <v>0.74041154923507868</v>
      </c>
      <c r="I28" s="9">
        <f t="shared" si="3"/>
        <v>0.50231682994443116</v>
      </c>
      <c r="J28" s="7">
        <f t="shared" si="4"/>
        <v>5</v>
      </c>
      <c r="K28" s="8">
        <f t="shared" si="5"/>
        <v>2.1622120436878393E-2</v>
      </c>
      <c r="L28" s="7">
        <f t="shared" si="6"/>
        <v>22</v>
      </c>
      <c r="M28" s="6">
        <f t="shared" si="7"/>
        <v>-1</v>
      </c>
      <c r="N28" s="6">
        <f t="shared" si="8"/>
        <v>-2.1622120436878393E-2</v>
      </c>
    </row>
    <row r="29" spans="1:14" x14ac:dyDescent="0.25">
      <c r="A29" s="7">
        <v>17</v>
      </c>
      <c r="B29" s="7" t="s">
        <v>95</v>
      </c>
      <c r="C29" s="9">
        <v>0.64802011313639196</v>
      </c>
      <c r="D29" s="9">
        <v>0.65889256695756804</v>
      </c>
      <c r="E29" s="9">
        <f t="shared" si="0"/>
        <v>-1.6501102556642212E-2</v>
      </c>
      <c r="F29" s="8">
        <f t="shared" si="1"/>
        <v>1.6501102556642212E-2</v>
      </c>
      <c r="G29" s="7">
        <f t="shared" si="2"/>
        <v>15</v>
      </c>
      <c r="H29" s="9">
        <v>0.65357417371252879</v>
      </c>
      <c r="I29" s="9">
        <f t="shared" si="3"/>
        <v>0.56905734226517557</v>
      </c>
      <c r="J29" s="7">
        <f t="shared" si="4"/>
        <v>18</v>
      </c>
      <c r="K29" s="8">
        <f t="shared" si="5"/>
        <v>9.39007356532791E-3</v>
      </c>
      <c r="L29" s="7">
        <f t="shared" si="6"/>
        <v>14</v>
      </c>
      <c r="M29" s="6">
        <f t="shared" si="7"/>
        <v>-1</v>
      </c>
      <c r="N29" s="6">
        <f t="shared" si="8"/>
        <v>-9.39007356532791E-3</v>
      </c>
    </row>
    <row r="30" spans="1:14" x14ac:dyDescent="0.25">
      <c r="A30" s="7">
        <v>18</v>
      </c>
      <c r="B30" s="7" t="s">
        <v>96</v>
      </c>
      <c r="C30" s="9">
        <v>0.56381342901076403</v>
      </c>
      <c r="D30" s="9">
        <v>0.58101235165899701</v>
      </c>
      <c r="E30" s="9">
        <f t="shared" si="0"/>
        <v>-2.9601647192394324E-2</v>
      </c>
      <c r="F30" s="8">
        <f t="shared" si="1"/>
        <v>2.9601647192394324E-2</v>
      </c>
      <c r="G30" s="7">
        <f t="shared" si="2"/>
        <v>20</v>
      </c>
      <c r="H30" s="9">
        <v>0.57265595816212178</v>
      </c>
      <c r="I30" s="9">
        <f t="shared" si="3"/>
        <v>0.64946706126947706</v>
      </c>
      <c r="J30" s="7">
        <f t="shared" si="4"/>
        <v>25</v>
      </c>
      <c r="K30" s="8">
        <f t="shared" si="5"/>
        <v>1.9225294810780207E-2</v>
      </c>
      <c r="L30" s="7">
        <f t="shared" si="6"/>
        <v>19</v>
      </c>
      <c r="M30" s="6">
        <f t="shared" si="7"/>
        <v>-1</v>
      </c>
      <c r="N30" s="6">
        <f t="shared" si="8"/>
        <v>-1.9225294810780207E-2</v>
      </c>
    </row>
    <row r="31" spans="1:14" x14ac:dyDescent="0.25">
      <c r="A31" s="7">
        <v>19</v>
      </c>
      <c r="B31" s="7" t="s">
        <v>97</v>
      </c>
      <c r="C31" s="9">
        <v>0.59710144927536202</v>
      </c>
      <c r="D31" s="9">
        <v>0.59480794270833304</v>
      </c>
      <c r="E31" s="9">
        <f t="shared" si="0"/>
        <v>3.8558775065880586E-3</v>
      </c>
      <c r="F31" s="8">
        <f t="shared" si="1"/>
        <v>3.8558775065880586E-3</v>
      </c>
      <c r="G31" s="7">
        <f t="shared" si="2"/>
        <v>3</v>
      </c>
      <c r="H31" s="9">
        <v>0.5959280539595303</v>
      </c>
      <c r="I31" s="9">
        <f t="shared" si="3"/>
        <v>0.62410416793579437</v>
      </c>
      <c r="J31" s="7">
        <f t="shared" si="4"/>
        <v>21</v>
      </c>
      <c r="K31" s="8">
        <f t="shared" si="5"/>
        <v>2.4064692229114858E-3</v>
      </c>
      <c r="L31" s="7">
        <f t="shared" si="6"/>
        <v>3</v>
      </c>
      <c r="M31" s="6">
        <f t="shared" si="7"/>
        <v>1</v>
      </c>
      <c r="N31" s="6">
        <f t="shared" si="8"/>
        <v>2.4064692229114858E-3</v>
      </c>
    </row>
    <row r="32" spans="1:14" x14ac:dyDescent="0.25">
      <c r="A32" s="7">
        <v>20</v>
      </c>
      <c r="B32" s="7" t="s">
        <v>98</v>
      </c>
      <c r="C32" s="9">
        <v>0.60271915263615505</v>
      </c>
      <c r="D32" s="9">
        <v>0.58472589792060503</v>
      </c>
      <c r="E32" s="9">
        <f t="shared" si="0"/>
        <v>3.0772118661987456E-2</v>
      </c>
      <c r="F32" s="8">
        <f t="shared" si="1"/>
        <v>3.0772118661987456E-2</v>
      </c>
      <c r="G32" s="7">
        <f t="shared" si="2"/>
        <v>21</v>
      </c>
      <c r="H32" s="9">
        <v>0.59352295563456481</v>
      </c>
      <c r="I32" s="9">
        <f t="shared" si="3"/>
        <v>0.62663318871697304</v>
      </c>
      <c r="J32" s="7">
        <f t="shared" si="4"/>
        <v>24</v>
      </c>
      <c r="K32" s="8">
        <f t="shared" si="5"/>
        <v>1.9282830840738275E-2</v>
      </c>
      <c r="L32" s="7">
        <f t="shared" si="6"/>
        <v>20</v>
      </c>
      <c r="M32" s="6">
        <f t="shared" si="7"/>
        <v>1</v>
      </c>
      <c r="N32" s="6">
        <f t="shared" si="8"/>
        <v>1.9282830840738275E-2</v>
      </c>
    </row>
    <row r="33" spans="1:14" x14ac:dyDescent="0.25">
      <c r="A33" s="7">
        <v>23</v>
      </c>
      <c r="B33" s="7" t="s">
        <v>99</v>
      </c>
      <c r="C33" s="9">
        <v>0.541158728163881</v>
      </c>
      <c r="D33" s="9">
        <v>0.56331410218283495</v>
      </c>
      <c r="E33" s="9">
        <f t="shared" si="0"/>
        <v>-3.9330408972724391E-2</v>
      </c>
      <c r="F33" s="8">
        <f t="shared" si="1"/>
        <v>3.9330408972724391E-2</v>
      </c>
      <c r="G33" s="7">
        <f t="shared" si="2"/>
        <v>24</v>
      </c>
      <c r="H33" s="9">
        <v>0.55254071561707463</v>
      </c>
      <c r="I33" s="9">
        <f t="shared" si="3"/>
        <v>0.67311090704085075</v>
      </c>
      <c r="J33" s="7">
        <f t="shared" si="4"/>
        <v>28</v>
      </c>
      <c r="K33" s="8">
        <f t="shared" si="5"/>
        <v>2.647372725791813E-2</v>
      </c>
      <c r="L33" s="7">
        <f t="shared" si="6"/>
        <v>27</v>
      </c>
      <c r="M33" s="6">
        <f t="shared" si="7"/>
        <v>-1</v>
      </c>
      <c r="N33" s="6">
        <f t="shared" si="8"/>
        <v>-2.647372725791813E-2</v>
      </c>
    </row>
    <row r="34" spans="1:14" x14ac:dyDescent="0.25">
      <c r="A34" s="7">
        <v>25</v>
      </c>
      <c r="B34" s="7" t="s">
        <v>100</v>
      </c>
      <c r="C34" s="9">
        <v>0.66756563145253001</v>
      </c>
      <c r="D34" s="9">
        <v>0.67739077914233903</v>
      </c>
      <c r="E34" s="9">
        <f t="shared" si="0"/>
        <v>-1.4504401288498317E-2</v>
      </c>
      <c r="F34" s="8">
        <f t="shared" si="1"/>
        <v>1.4504401288498317E-2</v>
      </c>
      <c r="G34" s="7">
        <f t="shared" si="2"/>
        <v>12</v>
      </c>
      <c r="H34" s="9">
        <v>0.67258987769221268</v>
      </c>
      <c r="I34" s="9">
        <f t="shared" si="3"/>
        <v>0.55296874752582381</v>
      </c>
      <c r="J34" s="7">
        <f t="shared" si="4"/>
        <v>16</v>
      </c>
      <c r="K34" s="8">
        <f t="shared" si="5"/>
        <v>8.0204806141128595E-3</v>
      </c>
      <c r="L34" s="7">
        <f t="shared" si="6"/>
        <v>12</v>
      </c>
      <c r="M34" s="6">
        <f t="shared" si="7"/>
        <v>-1</v>
      </c>
      <c r="N34" s="6">
        <f t="shared" si="8"/>
        <v>-8.0204806141128595E-3</v>
      </c>
    </row>
    <row r="35" spans="1:14" x14ac:dyDescent="0.25">
      <c r="A35" s="7">
        <v>27</v>
      </c>
      <c r="B35" s="7" t="s">
        <v>101</v>
      </c>
      <c r="C35" s="9">
        <v>0.55407232173031395</v>
      </c>
      <c r="D35" s="9">
        <v>0.56654238936618595</v>
      </c>
      <c r="E35" s="9">
        <f t="shared" si="0"/>
        <v>-2.2010828968725124E-2</v>
      </c>
      <c r="F35" s="8">
        <f t="shared" si="1"/>
        <v>2.2010828968725124E-2</v>
      </c>
      <c r="G35" s="7">
        <f t="shared" si="2"/>
        <v>16</v>
      </c>
      <c r="H35" s="9">
        <v>0.56043683296103253</v>
      </c>
      <c r="I35" s="9">
        <f t="shared" si="3"/>
        <v>0.66362729997774739</v>
      </c>
      <c r="J35" s="7">
        <f t="shared" si="4"/>
        <v>26</v>
      </c>
      <c r="K35" s="8">
        <f t="shared" si="5"/>
        <v>1.460698699878704E-2</v>
      </c>
      <c r="L35" s="7">
        <f t="shared" si="6"/>
        <v>18</v>
      </c>
      <c r="M35" s="6">
        <f t="shared" si="7"/>
        <v>-1</v>
      </c>
      <c r="N35" s="6">
        <f t="shared" si="8"/>
        <v>-1.460698699878704E-2</v>
      </c>
    </row>
    <row r="36" spans="1:14" x14ac:dyDescent="0.25">
      <c r="A36" s="7">
        <v>41</v>
      </c>
      <c r="B36" s="7" t="s">
        <v>102</v>
      </c>
      <c r="C36" s="9">
        <v>0.69417855049814403</v>
      </c>
      <c r="D36" s="9">
        <v>0.67697915693055399</v>
      </c>
      <c r="E36" s="9">
        <f t="shared" si="0"/>
        <v>2.5406090263653994E-2</v>
      </c>
      <c r="F36" s="8">
        <f t="shared" si="1"/>
        <v>2.5406090263653994E-2</v>
      </c>
      <c r="G36" s="7">
        <f t="shared" si="2"/>
        <v>18</v>
      </c>
      <c r="H36" s="9">
        <v>0.68538950183884984</v>
      </c>
      <c r="I36" s="9">
        <f t="shared" si="3"/>
        <v>0.54264207617445637</v>
      </c>
      <c r="J36" s="7">
        <f t="shared" si="4"/>
        <v>12</v>
      </c>
      <c r="K36" s="8">
        <f t="shared" si="5"/>
        <v>1.3786413568144845E-2</v>
      </c>
      <c r="L36" s="7">
        <f t="shared" si="6"/>
        <v>17</v>
      </c>
      <c r="M36" s="6">
        <f t="shared" si="7"/>
        <v>1</v>
      </c>
      <c r="N36" s="6">
        <f t="shared" si="8"/>
        <v>1.3786413568144845E-2</v>
      </c>
    </row>
    <row r="37" spans="1:14" x14ac:dyDescent="0.25">
      <c r="A37" s="7">
        <v>44</v>
      </c>
      <c r="B37" s="7" t="s">
        <v>103</v>
      </c>
      <c r="C37" s="9">
        <v>0.83396739130434805</v>
      </c>
      <c r="D37" s="9">
        <v>0.82523936858449098</v>
      </c>
      <c r="E37" s="9">
        <f t="shared" si="0"/>
        <v>1.0576352816065946E-2</v>
      </c>
      <c r="F37" s="8">
        <f t="shared" si="1"/>
        <v>1.0576352816065946E-2</v>
      </c>
      <c r="G37" s="7">
        <f t="shared" si="2"/>
        <v>10</v>
      </c>
      <c r="H37" s="9">
        <v>0.82949675252949229</v>
      </c>
      <c r="I37" s="9">
        <f t="shared" si="3"/>
        <v>0.448369666465676</v>
      </c>
      <c r="J37" s="7">
        <f t="shared" si="4"/>
        <v>1</v>
      </c>
      <c r="K37" s="8">
        <f t="shared" si="5"/>
        <v>4.7421157845628018E-3</v>
      </c>
      <c r="L37" s="7">
        <f t="shared" si="6"/>
        <v>7</v>
      </c>
      <c r="M37" s="6">
        <f t="shared" si="7"/>
        <v>1</v>
      </c>
      <c r="N37" s="6">
        <f t="shared" si="8"/>
        <v>4.7421157845628018E-3</v>
      </c>
    </row>
    <row r="38" spans="1:14" x14ac:dyDescent="0.25">
      <c r="A38" s="7">
        <v>47</v>
      </c>
      <c r="B38" s="7" t="s">
        <v>104</v>
      </c>
      <c r="C38" s="9">
        <v>0.64292909724912795</v>
      </c>
      <c r="D38" s="9">
        <v>0.62243309363184796</v>
      </c>
      <c r="E38" s="9">
        <f t="shared" si="0"/>
        <v>3.2928846211706754E-2</v>
      </c>
      <c r="F38" s="8">
        <f t="shared" si="1"/>
        <v>3.2928846211706754E-2</v>
      </c>
      <c r="G38" s="7">
        <f t="shared" si="2"/>
        <v>22</v>
      </c>
      <c r="H38" s="9">
        <v>0.63245434568462533</v>
      </c>
      <c r="I38" s="9">
        <f t="shared" si="3"/>
        <v>0.58806012608453029</v>
      </c>
      <c r="J38" s="7">
        <f t="shared" si="4"/>
        <v>20</v>
      </c>
      <c r="K38" s="8">
        <f t="shared" si="5"/>
        <v>1.9364141455074382E-2</v>
      </c>
      <c r="L38" s="7">
        <f t="shared" si="6"/>
        <v>21</v>
      </c>
      <c r="M38" s="6">
        <f t="shared" si="7"/>
        <v>1</v>
      </c>
      <c r="N38" s="6">
        <f t="shared" si="8"/>
        <v>1.9364141455074382E-2</v>
      </c>
    </row>
    <row r="39" spans="1:14" x14ac:dyDescent="0.25">
      <c r="A39" s="7">
        <v>50</v>
      </c>
      <c r="B39" s="7" t="s">
        <v>105</v>
      </c>
      <c r="C39" s="9">
        <v>0.68058549869510998</v>
      </c>
      <c r="D39" s="9">
        <v>0.68498527968596701</v>
      </c>
      <c r="E39" s="9">
        <f t="shared" si="0"/>
        <v>-6.4231759737583211E-3</v>
      </c>
      <c r="F39" s="8">
        <f t="shared" si="1"/>
        <v>6.4231759737583211E-3</v>
      </c>
      <c r="G39" s="7">
        <f t="shared" si="2"/>
        <v>6</v>
      </c>
      <c r="H39" s="9">
        <v>0.68282918149466187</v>
      </c>
      <c r="I39" s="9">
        <f t="shared" si="3"/>
        <v>0.54467675422409789</v>
      </c>
      <c r="J39" s="7">
        <f t="shared" si="4"/>
        <v>13</v>
      </c>
      <c r="K39" s="8">
        <f t="shared" si="5"/>
        <v>3.4985546411968917E-3</v>
      </c>
      <c r="L39" s="7">
        <f t="shared" si="6"/>
        <v>6</v>
      </c>
      <c r="M39" s="6">
        <f t="shared" si="7"/>
        <v>-1</v>
      </c>
      <c r="N39" s="6">
        <f t="shared" si="8"/>
        <v>-3.4985546411968917E-3</v>
      </c>
    </row>
    <row r="40" spans="1:14" x14ac:dyDescent="0.25">
      <c r="A40" s="7">
        <v>52</v>
      </c>
      <c r="B40" s="7" t="s">
        <v>106</v>
      </c>
      <c r="C40" s="9">
        <v>0.59207589285714302</v>
      </c>
      <c r="D40" s="9">
        <v>0.59727119423578101</v>
      </c>
      <c r="E40" s="9">
        <f t="shared" si="0"/>
        <v>-8.6983960197268093E-3</v>
      </c>
      <c r="F40" s="8">
        <f t="shared" si="1"/>
        <v>8.6983960197268093E-3</v>
      </c>
      <c r="G40" s="7">
        <f t="shared" si="2"/>
        <v>7</v>
      </c>
      <c r="H40" s="9">
        <v>0.59472450175849945</v>
      </c>
      <c r="I40" s="9">
        <f t="shared" si="3"/>
        <v>0.6253671761736771</v>
      </c>
      <c r="J40" s="7">
        <f t="shared" si="4"/>
        <v>23</v>
      </c>
      <c r="K40" s="8">
        <f t="shared" si="5"/>
        <v>5.4396913560969071E-3</v>
      </c>
      <c r="L40" s="7">
        <f t="shared" si="6"/>
        <v>9</v>
      </c>
      <c r="M40" s="6">
        <f t="shared" si="7"/>
        <v>-1</v>
      </c>
      <c r="N40" s="6">
        <f t="shared" si="8"/>
        <v>-5.4396913560969071E-3</v>
      </c>
    </row>
    <row r="41" spans="1:14" x14ac:dyDescent="0.25">
      <c r="A41" s="7">
        <v>54</v>
      </c>
      <c r="B41" s="7" t="s">
        <v>107</v>
      </c>
      <c r="C41" s="9">
        <v>0.70154437301411399</v>
      </c>
      <c r="D41" s="9">
        <v>0.69838114172110199</v>
      </c>
      <c r="E41" s="9">
        <f t="shared" si="0"/>
        <v>4.5293767314742673E-3</v>
      </c>
      <c r="F41" s="8">
        <f t="shared" si="1"/>
        <v>4.5293767314742673E-3</v>
      </c>
      <c r="G41" s="7">
        <f t="shared" si="2"/>
        <v>4</v>
      </c>
      <c r="H41" s="9">
        <v>0.69993120179599522</v>
      </c>
      <c r="I41" s="9">
        <f t="shared" si="3"/>
        <v>0.53136819920540057</v>
      </c>
      <c r="J41" s="7">
        <f t="shared" si="4"/>
        <v>10</v>
      </c>
      <c r="K41" s="8">
        <f t="shared" si="5"/>
        <v>2.4067667573263248E-3</v>
      </c>
      <c r="L41" s="7">
        <f t="shared" si="6"/>
        <v>4</v>
      </c>
      <c r="M41" s="6">
        <f t="shared" si="7"/>
        <v>1</v>
      </c>
      <c r="N41" s="6">
        <f t="shared" si="8"/>
        <v>2.4067667573263248E-3</v>
      </c>
    </row>
    <row r="42" spans="1:14" x14ac:dyDescent="0.25">
      <c r="A42" s="7">
        <v>63</v>
      </c>
      <c r="B42" s="7" t="s">
        <v>229</v>
      </c>
      <c r="C42" s="9">
        <v>0.75971839608203195</v>
      </c>
      <c r="D42" s="9">
        <v>0.727457824316463</v>
      </c>
      <c r="E42" s="9">
        <f t="shared" si="0"/>
        <v>4.4346999492213546E-2</v>
      </c>
      <c r="F42" s="8">
        <f t="shared" si="1"/>
        <v>4.4346999492213546E-2</v>
      </c>
      <c r="G42" s="7">
        <f t="shared" si="2"/>
        <v>26</v>
      </c>
      <c r="H42" s="9">
        <v>0.74317673378076066</v>
      </c>
      <c r="I42" s="9">
        <f t="shared" si="3"/>
        <v>0.50044782803403487</v>
      </c>
      <c r="J42" s="7">
        <f t="shared" si="4"/>
        <v>4</v>
      </c>
      <c r="K42" s="8">
        <f>I42*F42</f>
        <v>2.2193359575704716E-2</v>
      </c>
      <c r="L42" s="7">
        <f t="shared" si="6"/>
        <v>23</v>
      </c>
      <c r="M42" s="6">
        <f t="shared" si="7"/>
        <v>1</v>
      </c>
      <c r="N42" s="6">
        <f t="shared" si="8"/>
        <v>2.2193359575704716E-2</v>
      </c>
    </row>
    <row r="43" spans="1:14" x14ac:dyDescent="0.25">
      <c r="A43" s="7">
        <v>66</v>
      </c>
      <c r="B43" s="7" t="s">
        <v>108</v>
      </c>
      <c r="C43" s="9">
        <v>0.69571474256475896</v>
      </c>
      <c r="D43" s="9">
        <v>0.71185661764705899</v>
      </c>
      <c r="E43" s="9">
        <f t="shared" si="0"/>
        <v>-2.2675739302185187E-2</v>
      </c>
      <c r="F43" s="8">
        <f t="shared" si="1"/>
        <v>2.2675739302185187E-2</v>
      </c>
      <c r="G43" s="7">
        <f t="shared" si="2"/>
        <v>17</v>
      </c>
      <c r="H43" s="9">
        <v>0.70395869191049909</v>
      </c>
      <c r="I43" s="9">
        <f t="shared" si="3"/>
        <v>0.5283281342213979</v>
      </c>
      <c r="J43" s="7">
        <f t="shared" si="4"/>
        <v>9</v>
      </c>
      <c r="K43" s="8">
        <f t="shared" si="5"/>
        <v>1.1980231037614322E-2</v>
      </c>
      <c r="L43" s="7">
        <f t="shared" si="6"/>
        <v>16</v>
      </c>
      <c r="M43" s="6">
        <f t="shared" si="7"/>
        <v>-1</v>
      </c>
      <c r="N43" s="6">
        <f t="shared" si="8"/>
        <v>-1.1980231037614322E-2</v>
      </c>
    </row>
    <row r="44" spans="1:14" x14ac:dyDescent="0.25">
      <c r="A44" s="7">
        <v>68</v>
      </c>
      <c r="B44" s="7" t="s">
        <v>109</v>
      </c>
      <c r="C44" s="9">
        <v>0.73164177238922601</v>
      </c>
      <c r="D44" s="9">
        <v>0.733838263358779</v>
      </c>
      <c r="E44" s="9">
        <f t="shared" si="0"/>
        <v>-2.9931540493672894E-3</v>
      </c>
      <c r="F44" s="8">
        <f t="shared" si="1"/>
        <v>2.9931540493672894E-3</v>
      </c>
      <c r="G44" s="7">
        <f t="shared" si="2"/>
        <v>2</v>
      </c>
      <c r="H44" s="9">
        <v>0.73276572370227955</v>
      </c>
      <c r="I44" s="9">
        <f t="shared" si="3"/>
        <v>0.50755810518386124</v>
      </c>
      <c r="J44" s="7">
        <f t="shared" si="4"/>
        <v>6</v>
      </c>
      <c r="K44" s="8">
        <f t="shared" si="5"/>
        <v>1.5191995978202629E-3</v>
      </c>
      <c r="L44" s="7">
        <f t="shared" si="6"/>
        <v>2</v>
      </c>
      <c r="M44" s="6">
        <f t="shared" si="7"/>
        <v>-1</v>
      </c>
      <c r="N44" s="6">
        <f t="shared" si="8"/>
        <v>-1.5191995978202629E-3</v>
      </c>
    </row>
    <row r="45" spans="1:14" x14ac:dyDescent="0.25">
      <c r="A45" s="7">
        <v>70</v>
      </c>
      <c r="B45" s="7" t="s">
        <v>110</v>
      </c>
      <c r="C45" s="9">
        <v>0.68558951965065495</v>
      </c>
      <c r="D45" s="9">
        <v>0.67910090865614503</v>
      </c>
      <c r="E45" s="9">
        <f t="shared" si="0"/>
        <v>9.554708161633986E-3</v>
      </c>
      <c r="F45" s="8">
        <f t="shared" si="1"/>
        <v>9.554708161633986E-3</v>
      </c>
      <c r="G45" s="7">
        <f t="shared" si="2"/>
        <v>8</v>
      </c>
      <c r="H45" s="9">
        <v>0.68227608523108862</v>
      </c>
      <c r="I45" s="9">
        <f t="shared" si="3"/>
        <v>0.54511830374362191</v>
      </c>
      <c r="J45" s="7">
        <f t="shared" si="4"/>
        <v>15</v>
      </c>
      <c r="K45" s="8">
        <f t="shared" si="5"/>
        <v>5.2084463058352584E-3</v>
      </c>
      <c r="L45" s="7">
        <f t="shared" si="6"/>
        <v>8</v>
      </c>
      <c r="M45" s="6">
        <f t="shared" si="7"/>
        <v>1</v>
      </c>
      <c r="N45" s="6">
        <f t="shared" si="8"/>
        <v>5.2084463058352584E-3</v>
      </c>
    </row>
    <row r="46" spans="1:14" x14ac:dyDescent="0.25">
      <c r="A46" s="7">
        <v>73</v>
      </c>
      <c r="B46" s="7" t="s">
        <v>111</v>
      </c>
      <c r="C46" s="9">
        <v>0.76892208226507597</v>
      </c>
      <c r="D46" s="9">
        <v>0.76911655530809198</v>
      </c>
      <c r="E46" s="9">
        <f t="shared" si="0"/>
        <v>-2.5285249897930771E-4</v>
      </c>
      <c r="F46" s="8">
        <f t="shared" si="1"/>
        <v>2.5285249897930771E-4</v>
      </c>
      <c r="G46" s="7">
        <f t="shared" si="2"/>
        <v>1</v>
      </c>
      <c r="H46" s="9">
        <v>0.76902173913043481</v>
      </c>
      <c r="I46" s="9">
        <f t="shared" si="3"/>
        <v>0.48362895785827426</v>
      </c>
      <c r="J46" s="7">
        <f t="shared" si="4"/>
        <v>3</v>
      </c>
      <c r="K46" s="8">
        <f t="shared" si="5"/>
        <v>1.2228679057322295E-4</v>
      </c>
      <c r="L46" s="7">
        <f t="shared" si="6"/>
        <v>1</v>
      </c>
      <c r="M46" s="6">
        <f t="shared" si="7"/>
        <v>-1</v>
      </c>
      <c r="N46" s="6">
        <f t="shared" si="8"/>
        <v>-1.2228679057322295E-4</v>
      </c>
    </row>
    <row r="47" spans="1:14" x14ac:dyDescent="0.25">
      <c r="A47" s="7">
        <v>76</v>
      </c>
      <c r="B47" s="7" t="s">
        <v>112</v>
      </c>
      <c r="C47" s="9">
        <v>0.60043356892558097</v>
      </c>
      <c r="D47" s="9">
        <v>0.59151881069689305</v>
      </c>
      <c r="E47" s="9">
        <f t="shared" si="0"/>
        <v>1.5070963200959029E-2</v>
      </c>
      <c r="F47" s="8">
        <f t="shared" si="1"/>
        <v>1.5070963200959029E-2</v>
      </c>
      <c r="G47" s="7">
        <f t="shared" si="2"/>
        <v>13</v>
      </c>
      <c r="H47" s="9">
        <v>0.59588294299795019</v>
      </c>
      <c r="I47" s="9">
        <f t="shared" si="3"/>
        <v>0.62415141536831875</v>
      </c>
      <c r="J47" s="7">
        <f t="shared" si="4"/>
        <v>22</v>
      </c>
      <c r="K47" s="8">
        <f t="shared" si="5"/>
        <v>9.4065630128424248E-3</v>
      </c>
      <c r="L47" s="7">
        <f t="shared" si="6"/>
        <v>15</v>
      </c>
      <c r="M47" s="6">
        <f t="shared" si="7"/>
        <v>1</v>
      </c>
      <c r="N47" s="6">
        <f t="shared" si="8"/>
        <v>9.4065630128424248E-3</v>
      </c>
    </row>
    <row r="48" spans="1:14" x14ac:dyDescent="0.25">
      <c r="A48" s="7">
        <v>81</v>
      </c>
      <c r="B48" s="7" t="s">
        <v>113</v>
      </c>
      <c r="C48" s="9">
        <v>0.67413731768054097</v>
      </c>
      <c r="D48" s="9">
        <v>0.71051730044535799</v>
      </c>
      <c r="E48" s="9">
        <f t="shared" si="0"/>
        <v>-5.1202106890309011E-2</v>
      </c>
      <c r="F48" s="8">
        <f t="shared" si="1"/>
        <v>5.1202106890309011E-2</v>
      </c>
      <c r="G48" s="7">
        <f t="shared" si="2"/>
        <v>28</v>
      </c>
      <c r="H48" s="9">
        <v>0.69267015706806279</v>
      </c>
      <c r="I48" s="9">
        <f t="shared" si="3"/>
        <v>0.53693836593203237</v>
      </c>
      <c r="J48" s="7">
        <f t="shared" si="4"/>
        <v>11</v>
      </c>
      <c r="K48" s="8">
        <f t="shared" si="5"/>
        <v>2.7492375605959775E-2</v>
      </c>
      <c r="L48" s="7">
        <f t="shared" si="6"/>
        <v>28</v>
      </c>
      <c r="M48" s="6">
        <f t="shared" si="7"/>
        <v>-1</v>
      </c>
      <c r="N48" s="6">
        <f t="shared" si="8"/>
        <v>-2.7492375605959775E-2</v>
      </c>
    </row>
    <row r="49" spans="1:25" x14ac:dyDescent="0.25">
      <c r="A49" s="7">
        <v>85</v>
      </c>
      <c r="B49" s="7" t="s">
        <v>114</v>
      </c>
      <c r="C49" s="9">
        <v>0.73888888888888904</v>
      </c>
      <c r="D49" s="9">
        <v>0.69754571703561097</v>
      </c>
      <c r="E49" s="9">
        <f t="shared" si="0"/>
        <v>5.9269479897283102E-2</v>
      </c>
      <c r="F49" s="8">
        <f t="shared" si="1"/>
        <v>5.9269479897283102E-2</v>
      </c>
      <c r="G49" s="7">
        <f t="shared" si="2"/>
        <v>30</v>
      </c>
      <c r="H49" s="9">
        <v>0.71771808772794476</v>
      </c>
      <c r="I49" s="9">
        <f t="shared" si="3"/>
        <v>0.51819953910230665</v>
      </c>
      <c r="J49" s="7">
        <f t="shared" si="4"/>
        <v>8</v>
      </c>
      <c r="K49" s="8">
        <f t="shared" si="5"/>
        <v>3.0713417165605533E-2</v>
      </c>
      <c r="L49" s="7">
        <f t="shared" si="6"/>
        <v>29</v>
      </c>
      <c r="M49" s="6">
        <f t="shared" si="7"/>
        <v>1</v>
      </c>
      <c r="N49" s="6">
        <f t="shared" si="8"/>
        <v>3.0713417165605533E-2</v>
      </c>
    </row>
    <row r="50" spans="1:25" x14ac:dyDescent="0.25">
      <c r="A50" s="7">
        <v>86</v>
      </c>
      <c r="B50" s="7" t="s">
        <v>115</v>
      </c>
      <c r="C50" s="9">
        <v>0.55695425237949003</v>
      </c>
      <c r="D50" s="9">
        <v>0.55158143659473802</v>
      </c>
      <c r="E50" s="9">
        <f t="shared" si="0"/>
        <v>9.7407480170504206E-3</v>
      </c>
      <c r="F50" s="8">
        <f t="shared" si="1"/>
        <v>9.7407480170504206E-3</v>
      </c>
      <c r="G50" s="7">
        <f t="shared" si="2"/>
        <v>9</v>
      </c>
      <c r="H50" s="9">
        <v>0.55421686746987953</v>
      </c>
      <c r="I50" s="9">
        <f t="shared" si="3"/>
        <v>0.67107517669736561</v>
      </c>
      <c r="J50" s="7">
        <f t="shared" si="4"/>
        <v>27</v>
      </c>
      <c r="K50" s="8">
        <f t="shared" si="5"/>
        <v>6.5367741967066245E-3</v>
      </c>
      <c r="L50" s="7">
        <f t="shared" si="6"/>
        <v>10</v>
      </c>
      <c r="M50" s="6">
        <f t="shared" si="7"/>
        <v>1</v>
      </c>
      <c r="N50" s="6">
        <f t="shared" si="8"/>
        <v>6.5367741967066245E-3</v>
      </c>
    </row>
    <row r="51" spans="1:25" x14ac:dyDescent="0.25">
      <c r="A51" s="7">
        <v>88</v>
      </c>
      <c r="B51" s="7" t="s">
        <v>116</v>
      </c>
      <c r="C51" s="9">
        <v>0.79649890590809602</v>
      </c>
      <c r="D51" s="9">
        <v>0.83991683991683996</v>
      </c>
      <c r="E51" s="9">
        <f t="shared" si="0"/>
        <v>-5.1693134302489688E-2</v>
      </c>
      <c r="F51" s="8">
        <f t="shared" si="1"/>
        <v>5.1693134302489688E-2</v>
      </c>
      <c r="G51" s="7">
        <f t="shared" si="2"/>
        <v>29</v>
      </c>
      <c r="H51" s="9">
        <v>0.81876332622601278</v>
      </c>
      <c r="I51" s="9">
        <f t="shared" si="3"/>
        <v>0.45424748563218392</v>
      </c>
      <c r="J51" s="7">
        <f t="shared" si="4"/>
        <v>2</v>
      </c>
      <c r="K51" s="8">
        <f t="shared" si="5"/>
        <v>2.3481476281352737E-2</v>
      </c>
      <c r="L51" s="7">
        <f t="shared" si="6"/>
        <v>25</v>
      </c>
      <c r="M51" s="6">
        <f t="shared" si="7"/>
        <v>-1</v>
      </c>
      <c r="N51" s="6">
        <f t="shared" si="8"/>
        <v>-2.3481476281352737E-2</v>
      </c>
    </row>
    <row r="52" spans="1:25" x14ac:dyDescent="0.25">
      <c r="A52" s="7">
        <v>91</v>
      </c>
      <c r="B52" s="7" t="s">
        <v>117</v>
      </c>
      <c r="C52" s="9">
        <v>0.56081808396124899</v>
      </c>
      <c r="D52" s="9">
        <v>0.53455284552845495</v>
      </c>
      <c r="E52" s="9">
        <f t="shared" si="0"/>
        <v>4.9134970756405626E-2</v>
      </c>
      <c r="F52" s="8">
        <f t="shared" si="1"/>
        <v>4.9134970756405626E-2</v>
      </c>
      <c r="G52" s="7">
        <f t="shared" si="2"/>
        <v>27</v>
      </c>
      <c r="H52" s="9">
        <v>0.54730789336121277</v>
      </c>
      <c r="I52" s="9">
        <f t="shared" si="3"/>
        <v>0.67954653455098069</v>
      </c>
      <c r="J52" s="7">
        <f t="shared" si="4"/>
        <v>29</v>
      </c>
      <c r="K52" s="8">
        <f t="shared" si="5"/>
        <v>3.3389499102779219E-2</v>
      </c>
      <c r="L52" s="7">
        <f t="shared" si="6"/>
        <v>30</v>
      </c>
      <c r="M52" s="6">
        <f t="shared" si="7"/>
        <v>1</v>
      </c>
      <c r="N52" s="6">
        <f t="shared" si="8"/>
        <v>3.3389499102779219E-2</v>
      </c>
    </row>
    <row r="53" spans="1:25" x14ac:dyDescent="0.25">
      <c r="A53" s="7">
        <v>94</v>
      </c>
      <c r="B53" s="7" t="s">
        <v>118</v>
      </c>
      <c r="C53" s="9">
        <v>0.53665689149560103</v>
      </c>
      <c r="D53" s="9">
        <v>0.50427350427350404</v>
      </c>
      <c r="E53" s="9">
        <f t="shared" si="0"/>
        <v>6.4217903474327973E-2</v>
      </c>
      <c r="F53" s="8">
        <f t="shared" si="1"/>
        <v>6.4217903474327973E-2</v>
      </c>
      <c r="G53" s="7">
        <f t="shared" si="2"/>
        <v>31</v>
      </c>
      <c r="H53" s="9">
        <v>0.52023121387283233</v>
      </c>
      <c r="I53" s="9">
        <f t="shared" si="3"/>
        <v>0.71491516146688561</v>
      </c>
      <c r="J53" s="7">
        <f t="shared" si="4"/>
        <v>30</v>
      </c>
      <c r="K53" s="8">
        <f t="shared" si="5"/>
        <v>4.5910352831414057E-2</v>
      </c>
      <c r="L53" s="7">
        <f t="shared" si="6"/>
        <v>31</v>
      </c>
      <c r="M53" s="6">
        <f t="shared" si="7"/>
        <v>1</v>
      </c>
      <c r="N53" s="6">
        <f t="shared" si="8"/>
        <v>4.5910352831414057E-2</v>
      </c>
    </row>
    <row r="54" spans="1:25" x14ac:dyDescent="0.25">
      <c r="A54" s="7">
        <v>95</v>
      </c>
      <c r="B54" s="7" t="s">
        <v>119</v>
      </c>
      <c r="C54" s="9">
        <v>0.46405919661733602</v>
      </c>
      <c r="D54" s="9">
        <v>0.45092024539877301</v>
      </c>
      <c r="E54" s="9">
        <f t="shared" si="0"/>
        <v>2.9138082294228172E-2</v>
      </c>
      <c r="F54" s="8">
        <f t="shared" si="1"/>
        <v>2.9138082294228172E-2</v>
      </c>
      <c r="G54" s="7">
        <f t="shared" si="2"/>
        <v>19</v>
      </c>
      <c r="H54" s="9">
        <v>0.45738045738045741</v>
      </c>
      <c r="I54" s="9">
        <f>MIN($H$24:$H$56)/H54</f>
        <v>0.81315494849977599</v>
      </c>
      <c r="J54" s="7">
        <f t="shared" si="4"/>
        <v>32</v>
      </c>
      <c r="K54" s="8">
        <f t="shared" si="5"/>
        <v>2.3693775807345344E-2</v>
      </c>
      <c r="L54" s="7">
        <f t="shared" si="6"/>
        <v>26</v>
      </c>
      <c r="M54" s="6">
        <f t="shared" si="7"/>
        <v>1</v>
      </c>
      <c r="N54" s="6">
        <f t="shared" si="8"/>
        <v>2.3693775807345344E-2</v>
      </c>
    </row>
    <row r="55" spans="1:25" x14ac:dyDescent="0.25">
      <c r="A55" s="7">
        <v>97</v>
      </c>
      <c r="B55" s="7" t="s">
        <v>120</v>
      </c>
      <c r="C55" s="9">
        <v>0.38785834738617198</v>
      </c>
      <c r="D55" s="9">
        <v>0.35680000000000001</v>
      </c>
      <c r="E55" s="9">
        <f t="shared" si="0"/>
        <v>8.7046937741513369E-2</v>
      </c>
      <c r="F55" s="8">
        <f t="shared" si="1"/>
        <v>8.7046937741513369E-2</v>
      </c>
      <c r="G55" s="7">
        <f t="shared" si="2"/>
        <v>32</v>
      </c>
      <c r="H55" s="9">
        <v>0.37192118226600984</v>
      </c>
      <c r="I55" s="9">
        <f t="shared" si="3"/>
        <v>1</v>
      </c>
      <c r="J55" s="7">
        <f>RANK(I55,$I$24:$I$56,1)</f>
        <v>33</v>
      </c>
      <c r="K55" s="8">
        <f t="shared" si="5"/>
        <v>8.7046937741513369E-2</v>
      </c>
      <c r="L55" s="7">
        <f t="shared" si="6"/>
        <v>33</v>
      </c>
      <c r="M55" s="6">
        <f t="shared" si="7"/>
        <v>1</v>
      </c>
      <c r="N55" s="6">
        <f t="shared" si="8"/>
        <v>8.7046937741513369E-2</v>
      </c>
    </row>
    <row r="56" spans="1:25" x14ac:dyDescent="0.25">
      <c r="A56" s="7">
        <v>99</v>
      </c>
      <c r="B56" s="7" t="s">
        <v>121</v>
      </c>
      <c r="C56" s="9">
        <v>0.51024890190336702</v>
      </c>
      <c r="D56" s="9">
        <v>0.46224417784050797</v>
      </c>
      <c r="E56" s="9">
        <f t="shared" si="0"/>
        <v>0.10385144121690273</v>
      </c>
      <c r="F56" s="8">
        <f t="shared" si="1"/>
        <v>0.10385144121690273</v>
      </c>
      <c r="G56" s="7">
        <f t="shared" si="2"/>
        <v>33</v>
      </c>
      <c r="H56" s="9">
        <v>0.48580668343514194</v>
      </c>
      <c r="I56" s="9">
        <f t="shared" si="3"/>
        <v>0.76557444544845077</v>
      </c>
      <c r="J56" s="7">
        <f t="shared" si="4"/>
        <v>31</v>
      </c>
      <c r="K56" s="8">
        <f t="shared" si="5"/>
        <v>7.9506009518652693E-2</v>
      </c>
      <c r="L56" s="7">
        <f t="shared" si="6"/>
        <v>32</v>
      </c>
      <c r="M56" s="6">
        <f t="shared" si="7"/>
        <v>1</v>
      </c>
      <c r="N56" s="6">
        <f t="shared" si="8"/>
        <v>7.9506009518652693E-2</v>
      </c>
    </row>
    <row r="57" spans="1:25" customFormat="1" ht="13.35" customHeight="1" x14ac:dyDescent="0.25">
      <c r="A57" s="33" t="s">
        <v>122</v>
      </c>
      <c r="B57" s="33"/>
      <c r="C57" s="33"/>
      <c r="D57" s="33"/>
      <c r="E57" s="33"/>
      <c r="F57" s="33"/>
      <c r="G57" s="33"/>
      <c r="H57" s="33"/>
      <c r="I57" s="33"/>
      <c r="J57" s="33"/>
      <c r="K57" s="33"/>
      <c r="L57" s="33"/>
      <c r="M57" s="6"/>
      <c r="N57" s="6"/>
      <c r="O57" s="6"/>
      <c r="P57" s="6"/>
      <c r="Q57" s="6"/>
      <c r="R57" s="6"/>
      <c r="S57" s="6"/>
      <c r="T57" s="6"/>
      <c r="U57" s="6"/>
      <c r="V57" s="6"/>
      <c r="W57" s="6"/>
      <c r="X57" s="6"/>
      <c r="Y57" s="6"/>
    </row>
    <row r="58" spans="1:25" customFormat="1" ht="13.35" customHeight="1" x14ac:dyDescent="0.25">
      <c r="A58" s="34" t="s">
        <v>123</v>
      </c>
      <c r="B58" s="34"/>
      <c r="C58" s="29">
        <f>AVERAGE(C24:C56)</f>
        <v>0.64361164932591086</v>
      </c>
      <c r="D58" s="29">
        <f>AVERAGE(D24:D56)</f>
        <v>0.63902411282376337</v>
      </c>
      <c r="E58" s="29">
        <f>AVERAGE(E24:E56)</f>
        <v>1.0482621198375555E-2</v>
      </c>
      <c r="F58" s="29">
        <f>AVERAGE(F24:F56)</f>
        <v>2.9205756591791143E-2</v>
      </c>
      <c r="G58" s="26" t="s">
        <v>124</v>
      </c>
      <c r="H58" s="29">
        <f>AVERAGE(H24:H56)</f>
        <v>0.64127115730130413</v>
      </c>
      <c r="I58" s="29">
        <f>AVERAGE(I24:I56)</f>
        <v>0.59675691009211651</v>
      </c>
      <c r="J58" s="26" t="s">
        <v>124</v>
      </c>
      <c r="K58" s="29">
        <f>AVERAGE(K24:K56)</f>
        <v>1.881509120426848E-2</v>
      </c>
      <c r="L58" s="26" t="s">
        <v>124</v>
      </c>
      <c r="M58" s="6"/>
      <c r="N58" s="6"/>
      <c r="O58" s="6"/>
      <c r="P58" s="6"/>
      <c r="Q58" s="6"/>
      <c r="R58" s="6"/>
      <c r="S58" s="6"/>
      <c r="T58" s="6"/>
      <c r="U58" s="6"/>
      <c r="V58" s="6"/>
      <c r="W58" s="6"/>
      <c r="X58" s="6"/>
      <c r="Y58" s="6"/>
    </row>
    <row r="59" spans="1:25" customFormat="1" ht="13.35" customHeight="1" x14ac:dyDescent="0.25">
      <c r="A59" s="34" t="s">
        <v>125</v>
      </c>
      <c r="B59" s="34"/>
      <c r="C59" s="29">
        <f>_xlfn.STDEV.S(C24:C56)</f>
        <v>9.8489609159577177E-2</v>
      </c>
      <c r="D59" s="29">
        <f>_xlfn.STDEV.S(D24:D56)</f>
        <v>0.10652889908453213</v>
      </c>
      <c r="E59" s="29">
        <f>_xlfn.STDEV.S(E24:E56)</f>
        <v>3.7097723606465273E-2</v>
      </c>
      <c r="F59" s="29">
        <f>_xlfn.STDEV.S(F24:F56)</f>
        <v>2.4696733309395882E-2</v>
      </c>
      <c r="G59" s="26" t="s">
        <v>124</v>
      </c>
      <c r="H59" s="29">
        <f>_xlfn.STDEV.S(H24:H56)</f>
        <v>0.10209543763048509</v>
      </c>
      <c r="I59" s="29">
        <f>_xlfn.STDEV.S(I24:I56)</f>
        <v>0.11222001076659227</v>
      </c>
      <c r="J59" s="26" t="s">
        <v>124</v>
      </c>
      <c r="K59" s="29">
        <f>_xlfn.STDEV.S(K24:K56)</f>
        <v>1.9854432954290135E-2</v>
      </c>
      <c r="L59" s="26" t="s">
        <v>124</v>
      </c>
      <c r="M59" s="6"/>
      <c r="N59" s="6"/>
      <c r="O59" s="6"/>
      <c r="P59" s="6"/>
      <c r="Q59" s="6"/>
      <c r="R59" s="6"/>
      <c r="S59" s="6"/>
      <c r="T59" s="6"/>
      <c r="U59" s="6"/>
      <c r="V59" s="6"/>
      <c r="W59" s="6"/>
      <c r="X59" s="6"/>
      <c r="Y59" s="6"/>
    </row>
    <row r="60" spans="1:25" customFormat="1" ht="13.35" customHeight="1" x14ac:dyDescent="0.25">
      <c r="A60" s="34" t="s">
        <v>126</v>
      </c>
      <c r="B60" s="34"/>
      <c r="C60" s="29">
        <f>_xlfn.VAR.S(C24:C56)</f>
        <v>9.7002031124062693E-3</v>
      </c>
      <c r="D60" s="29">
        <f>_xlfn.VAR.S(D24:D56)</f>
        <v>1.1348406340162431E-2</v>
      </c>
      <c r="E60" s="29">
        <f>_xlfn.VAR.S(E24:E56)</f>
        <v>1.3762410967816908E-3</v>
      </c>
      <c r="F60" s="29">
        <f>_xlfn.VAR.S(F24:F56)</f>
        <v>6.0992863615542416E-4</v>
      </c>
      <c r="G60" s="26" t="s">
        <v>124</v>
      </c>
      <c r="H60" s="29">
        <f>_xlfn.VAR.S(H24:H56)</f>
        <v>1.0423478384960272E-2</v>
      </c>
      <c r="I60" s="29">
        <f>_xlfn.VAR.S(I24:I56)</f>
        <v>1.2593330816454085E-2</v>
      </c>
      <c r="J60" s="26" t="s">
        <v>124</v>
      </c>
      <c r="K60" s="29">
        <f>_xlfn.VAR.S(K24:K56)</f>
        <v>3.9419850793640204E-4</v>
      </c>
      <c r="L60" s="26" t="s">
        <v>124</v>
      </c>
      <c r="M60" s="6"/>
      <c r="N60" s="6"/>
      <c r="O60" s="6"/>
      <c r="P60" s="6"/>
      <c r="Q60" s="6"/>
      <c r="R60" s="6"/>
      <c r="S60" s="6"/>
      <c r="T60" s="6"/>
      <c r="U60" s="6"/>
      <c r="V60" s="6"/>
      <c r="W60" s="6"/>
      <c r="X60" s="6"/>
      <c r="Y60" s="6"/>
    </row>
    <row r="61" spans="1:25" customFormat="1" ht="13.35" customHeight="1" x14ac:dyDescent="0.25">
      <c r="A61" s="34" t="s">
        <v>127</v>
      </c>
      <c r="B61" s="34"/>
      <c r="C61" s="29">
        <f>MAX(C24:C56)</f>
        <v>0.83396739130434805</v>
      </c>
      <c r="D61" s="29">
        <f>MAX(D24:D56)</f>
        <v>0.83991683991683996</v>
      </c>
      <c r="E61" s="29">
        <f>MAX(E24:E56)</f>
        <v>0.10385144121690273</v>
      </c>
      <c r="F61" s="29">
        <f>MAX(F24:F56)</f>
        <v>0.10385144121690273</v>
      </c>
      <c r="G61" s="26" t="s">
        <v>124</v>
      </c>
      <c r="H61" s="29">
        <f>MAX(H24:H56)</f>
        <v>0.82949675252949229</v>
      </c>
      <c r="I61" s="29">
        <f>MAX(I24:I56)</f>
        <v>1</v>
      </c>
      <c r="J61" s="26" t="s">
        <v>124</v>
      </c>
      <c r="K61" s="29">
        <f>MAX(K24:K56)</f>
        <v>8.7046937741513369E-2</v>
      </c>
      <c r="L61" s="26" t="s">
        <v>124</v>
      </c>
      <c r="M61" s="6"/>
      <c r="N61" s="6"/>
      <c r="O61" s="6"/>
      <c r="P61" s="6"/>
      <c r="Q61" s="6"/>
      <c r="R61" s="6"/>
      <c r="S61" s="6"/>
      <c r="T61" s="6"/>
      <c r="U61" s="6"/>
      <c r="V61" s="6"/>
      <c r="W61" s="6"/>
      <c r="X61" s="6"/>
      <c r="Y61" s="6"/>
    </row>
    <row r="62" spans="1:25" customFormat="1" ht="13.35" customHeight="1" x14ac:dyDescent="0.25">
      <c r="A62" s="34" t="s">
        <v>128</v>
      </c>
      <c r="B62" s="34"/>
      <c r="C62" s="29">
        <f>MIN(C24:C56)</f>
        <v>0.38785834738617198</v>
      </c>
      <c r="D62" s="29">
        <f>MIN(D24:D56)</f>
        <v>0.35680000000000001</v>
      </c>
      <c r="E62" s="29">
        <f>MIN(E24:E56)</f>
        <v>-5.1693134302489688E-2</v>
      </c>
      <c r="F62" s="29">
        <f>MIN(F24:F56)</f>
        <v>2.5285249897930771E-4</v>
      </c>
      <c r="G62" s="26" t="s">
        <v>124</v>
      </c>
      <c r="H62" s="29">
        <f>MIN(H24:H56)</f>
        <v>0.37192118226600984</v>
      </c>
      <c r="I62" s="29">
        <f>MIN(I24:I56)</f>
        <v>0.448369666465676</v>
      </c>
      <c r="J62" s="26" t="s">
        <v>124</v>
      </c>
      <c r="K62" s="29">
        <f>MIN(K24:K56)</f>
        <v>1.2228679057322295E-4</v>
      </c>
      <c r="L62" s="26" t="s">
        <v>124</v>
      </c>
      <c r="M62" s="6"/>
      <c r="N62" s="6"/>
      <c r="O62" s="6"/>
      <c r="P62" s="6"/>
      <c r="Q62" s="6"/>
      <c r="R62" s="6"/>
      <c r="S62" s="6"/>
      <c r="T62" s="6"/>
      <c r="U62" s="6"/>
      <c r="V62" s="6"/>
      <c r="W62" s="6"/>
      <c r="X62" s="6"/>
      <c r="Y62" s="6"/>
    </row>
    <row r="63" spans="1:25" ht="18.75" x14ac:dyDescent="0.25">
      <c r="A63" s="31" t="s">
        <v>129</v>
      </c>
      <c r="B63" s="31"/>
      <c r="C63" s="31"/>
      <c r="D63" s="31"/>
      <c r="E63" s="31"/>
      <c r="F63" s="31"/>
      <c r="G63" s="31"/>
      <c r="H63" s="31"/>
      <c r="I63" s="31"/>
      <c r="J63" s="31"/>
      <c r="K63" s="31"/>
      <c r="L63" s="31"/>
    </row>
    <row r="64" spans="1:25" ht="43.7" customHeight="1" x14ac:dyDescent="0.25">
      <c r="A64" s="32"/>
      <c r="B64" s="32"/>
      <c r="C64" s="32"/>
      <c r="D64" s="32"/>
      <c r="E64" s="32"/>
      <c r="F64" s="32"/>
      <c r="G64" s="32"/>
      <c r="H64" s="32"/>
      <c r="I64" s="32"/>
      <c r="J64" s="32"/>
      <c r="K64" s="32"/>
      <c r="L64" s="32"/>
    </row>
  </sheetData>
  <mergeCells count="20">
    <mergeCell ref="A22:L22"/>
    <mergeCell ref="A14:L14"/>
    <mergeCell ref="B15:F15"/>
    <mergeCell ref="H15:L15"/>
    <mergeCell ref="B16:L16"/>
    <mergeCell ref="B17:L17"/>
    <mergeCell ref="B18:L18"/>
    <mergeCell ref="B19:L19"/>
    <mergeCell ref="B20:L20"/>
    <mergeCell ref="B21:D21"/>
    <mergeCell ref="F21:I21"/>
    <mergeCell ref="K21:L21"/>
    <mergeCell ref="A63:L63"/>
    <mergeCell ref="A64:L64"/>
    <mergeCell ref="A57:L57"/>
    <mergeCell ref="A58:B58"/>
    <mergeCell ref="A59:B59"/>
    <mergeCell ref="A60:B60"/>
    <mergeCell ref="A61:B61"/>
    <mergeCell ref="A62:B62"/>
  </mergeCells>
  <conditionalFormatting sqref="G24:G56">
    <cfRule type="colorScale" priority="6">
      <colorScale>
        <cfvo type="min"/>
        <cfvo type="percentile" val="50"/>
        <cfvo type="max"/>
        <color rgb="FF63BE7B"/>
        <color rgb="FFFFEB84"/>
        <color rgb="FFF8696B"/>
      </colorScale>
    </cfRule>
  </conditionalFormatting>
  <conditionalFormatting sqref="G58:G62">
    <cfRule type="colorScale" priority="3">
      <colorScale>
        <cfvo type="min"/>
        <cfvo type="percentile" val="50"/>
        <cfvo type="max"/>
        <color rgb="FF63BE7B"/>
        <color rgb="FFFFEB84"/>
        <color rgb="FFF8696B"/>
      </colorScale>
    </cfRule>
  </conditionalFormatting>
  <conditionalFormatting sqref="J24:J56">
    <cfRule type="colorScale" priority="5">
      <colorScale>
        <cfvo type="min"/>
        <cfvo type="percentile" val="50"/>
        <cfvo type="max"/>
        <color rgb="FF63BE7B"/>
        <color rgb="FFFFEB84"/>
        <color rgb="FFF8696B"/>
      </colorScale>
    </cfRule>
  </conditionalFormatting>
  <conditionalFormatting sqref="J58:J62">
    <cfRule type="colorScale" priority="2">
      <colorScale>
        <cfvo type="min"/>
        <cfvo type="percentile" val="50"/>
        <cfvo type="max"/>
        <color rgb="FF63BE7B"/>
        <color rgb="FFFFEB84"/>
        <color rgb="FFF8696B"/>
      </colorScale>
    </cfRule>
  </conditionalFormatting>
  <conditionalFormatting sqref="L24:L56">
    <cfRule type="colorScale" priority="4">
      <colorScale>
        <cfvo type="min"/>
        <cfvo type="percentile" val="50"/>
        <cfvo type="max"/>
        <color rgb="FF63BE7B"/>
        <color rgb="FFFFEB84"/>
        <color rgb="FFF8696B"/>
      </colorScale>
    </cfRule>
  </conditionalFormatting>
  <conditionalFormatting sqref="L58:L62">
    <cfRule type="colorScale" priority="1">
      <colorScale>
        <cfvo type="min"/>
        <cfvo type="percentile" val="50"/>
        <cfvo type="max"/>
        <color rgb="FF63BE7B"/>
        <color rgb="FFFFEB84"/>
        <color rgb="FFF8696B"/>
      </colorScale>
    </cfRule>
  </conditionalFormatting>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1A691C-573E-4B68-816E-6A5FC45D3735}">
  <sheetPr>
    <tabColor rgb="FF00B050"/>
  </sheetPr>
  <dimension ref="A14:Y64"/>
  <sheetViews>
    <sheetView zoomScale="80" zoomScaleNormal="80" workbookViewId="0"/>
  </sheetViews>
  <sheetFormatPr baseColWidth="10" defaultColWidth="10.625" defaultRowHeight="15" x14ac:dyDescent="0.25"/>
  <cols>
    <col min="1" max="1" width="15.875" style="10" customWidth="1"/>
    <col min="2" max="12" width="13.375" style="10" customWidth="1"/>
    <col min="13" max="16384" width="10.625" style="1"/>
  </cols>
  <sheetData>
    <row r="14" spans="1:12" ht="18.75" x14ac:dyDescent="0.25">
      <c r="A14" s="31" t="s">
        <v>63</v>
      </c>
      <c r="B14" s="31"/>
      <c r="C14" s="31"/>
      <c r="D14" s="31"/>
      <c r="E14" s="31"/>
      <c r="F14" s="31"/>
      <c r="G14" s="31"/>
      <c r="H14" s="31"/>
      <c r="I14" s="31"/>
      <c r="J14" s="31"/>
      <c r="K14" s="31"/>
      <c r="L14" s="31"/>
    </row>
    <row r="15" spans="1:12" s="3" customFormat="1" ht="44.1" customHeight="1" x14ac:dyDescent="0.25">
      <c r="A15" s="2" t="s">
        <v>1</v>
      </c>
      <c r="B15" s="35" t="s">
        <v>64</v>
      </c>
      <c r="C15" s="36"/>
      <c r="D15" s="36"/>
      <c r="E15" s="36"/>
      <c r="F15" s="37"/>
      <c r="G15" s="4" t="s">
        <v>3</v>
      </c>
      <c r="H15" s="38" t="s">
        <v>65</v>
      </c>
      <c r="I15" s="38"/>
      <c r="J15" s="38"/>
      <c r="K15" s="38"/>
      <c r="L15" s="38"/>
    </row>
    <row r="16" spans="1:12" s="3" customFormat="1" ht="44.1" customHeight="1" x14ac:dyDescent="0.25">
      <c r="A16" s="2" t="s">
        <v>5</v>
      </c>
      <c r="B16" s="39" t="s">
        <v>133</v>
      </c>
      <c r="C16" s="39"/>
      <c r="D16" s="39"/>
      <c r="E16" s="39"/>
      <c r="F16" s="39"/>
      <c r="G16" s="39"/>
      <c r="H16" s="39"/>
      <c r="I16" s="39"/>
      <c r="J16" s="39"/>
      <c r="K16" s="39"/>
      <c r="L16" s="39"/>
    </row>
    <row r="17" spans="1:14" s="3" customFormat="1" ht="44.1" customHeight="1" x14ac:dyDescent="0.25">
      <c r="A17" s="2" t="s">
        <v>66</v>
      </c>
      <c r="B17" s="39" t="s">
        <v>134</v>
      </c>
      <c r="C17" s="39"/>
      <c r="D17" s="39"/>
      <c r="E17" s="39"/>
      <c r="F17" s="39"/>
      <c r="G17" s="39"/>
      <c r="H17" s="39"/>
      <c r="I17" s="39"/>
      <c r="J17" s="39"/>
      <c r="K17" s="39"/>
      <c r="L17" s="39"/>
    </row>
    <row r="18" spans="1:14" s="3" customFormat="1" ht="44.1" customHeight="1" x14ac:dyDescent="0.25">
      <c r="A18" s="2" t="s">
        <v>68</v>
      </c>
      <c r="B18" s="39" t="s">
        <v>135</v>
      </c>
      <c r="C18" s="39"/>
      <c r="D18" s="39"/>
      <c r="E18" s="39"/>
      <c r="F18" s="39"/>
      <c r="G18" s="39"/>
      <c r="H18" s="39"/>
      <c r="I18" s="39"/>
      <c r="J18" s="39"/>
      <c r="K18" s="39"/>
      <c r="L18" s="39"/>
    </row>
    <row r="19" spans="1:14" s="3" customFormat="1" ht="44.1" customHeight="1" x14ac:dyDescent="0.25">
      <c r="A19" s="2" t="s">
        <v>70</v>
      </c>
      <c r="B19" s="39"/>
      <c r="C19" s="39"/>
      <c r="D19" s="39"/>
      <c r="E19" s="39"/>
      <c r="F19" s="39"/>
      <c r="G19" s="39"/>
      <c r="H19" s="39"/>
      <c r="I19" s="39"/>
      <c r="J19" s="39"/>
      <c r="K19" s="39"/>
      <c r="L19" s="39"/>
    </row>
    <row r="20" spans="1:14" s="3" customFormat="1" ht="44.1" customHeight="1" x14ac:dyDescent="0.25">
      <c r="A20" s="2" t="s">
        <v>71</v>
      </c>
      <c r="B20" s="39" t="s">
        <v>231</v>
      </c>
      <c r="C20" s="39"/>
      <c r="D20" s="39"/>
      <c r="E20" s="39"/>
      <c r="F20" s="39"/>
      <c r="G20" s="39"/>
      <c r="H20" s="39"/>
      <c r="I20" s="39"/>
      <c r="J20" s="39"/>
      <c r="K20" s="39"/>
      <c r="L20" s="39"/>
    </row>
    <row r="21" spans="1:14" s="3" customFormat="1" ht="43.7" customHeight="1" x14ac:dyDescent="0.25">
      <c r="A21" s="27" t="s">
        <v>72</v>
      </c>
      <c r="B21" s="40" t="s">
        <v>73</v>
      </c>
      <c r="C21" s="40"/>
      <c r="D21" s="40"/>
      <c r="E21" s="28" t="s">
        <v>74</v>
      </c>
      <c r="F21" s="41" t="s">
        <v>136</v>
      </c>
      <c r="G21" s="36"/>
      <c r="H21" s="36"/>
      <c r="I21" s="37"/>
      <c r="J21" s="2" t="s">
        <v>76</v>
      </c>
      <c r="K21" s="39" t="s">
        <v>14</v>
      </c>
      <c r="L21" s="39"/>
    </row>
    <row r="22" spans="1:14" ht="18.75" x14ac:dyDescent="0.25">
      <c r="A22" s="31" t="s">
        <v>77</v>
      </c>
      <c r="B22" s="31"/>
      <c r="C22" s="31"/>
      <c r="D22" s="31"/>
      <c r="E22" s="31"/>
      <c r="F22" s="31"/>
      <c r="G22" s="31"/>
      <c r="H22" s="31"/>
      <c r="I22" s="31"/>
      <c r="J22" s="31"/>
      <c r="K22" s="31"/>
      <c r="L22" s="31"/>
    </row>
    <row r="23" spans="1:14" s="6" customFormat="1" ht="32.25" customHeight="1" x14ac:dyDescent="0.25">
      <c r="A23" s="4" t="s">
        <v>78</v>
      </c>
      <c r="B23" s="5" t="s">
        <v>79</v>
      </c>
      <c r="C23" s="2" t="s">
        <v>80</v>
      </c>
      <c r="D23" s="2" t="s">
        <v>81</v>
      </c>
      <c r="E23" s="2" t="s">
        <v>82</v>
      </c>
      <c r="F23" s="2" t="s">
        <v>83</v>
      </c>
      <c r="G23" s="2" t="s">
        <v>84</v>
      </c>
      <c r="H23" s="2" t="s">
        <v>85</v>
      </c>
      <c r="I23" s="2" t="s">
        <v>86</v>
      </c>
      <c r="J23" s="2" t="s">
        <v>87</v>
      </c>
      <c r="K23" s="2" t="s">
        <v>88</v>
      </c>
      <c r="L23" s="2" t="s">
        <v>89</v>
      </c>
    </row>
    <row r="24" spans="1:14" x14ac:dyDescent="0.25">
      <c r="A24" s="7">
        <v>5</v>
      </c>
      <c r="B24" s="7" t="s">
        <v>90</v>
      </c>
      <c r="C24" s="9">
        <v>0.88318734303490598</v>
      </c>
      <c r="D24" s="9">
        <v>0.87497070149003897</v>
      </c>
      <c r="E24" s="9">
        <f>(C24-D24)/D24</f>
        <v>9.3907619202270518E-3</v>
      </c>
      <c r="F24" s="8">
        <f>ABS(E24)</f>
        <v>9.3907619202270518E-3</v>
      </c>
      <c r="G24" s="7">
        <f>RANK(F24,$F$24:$F$56,1)</f>
        <v>18</v>
      </c>
      <c r="H24" s="9">
        <v>0.87898792232295275</v>
      </c>
      <c r="I24" s="9">
        <f>MIN($H$24:$H$56)/H24</f>
        <v>0.63631906193681964</v>
      </c>
      <c r="J24" s="7">
        <f>RANK(I24,$I$24:$I$56,1)</f>
        <v>18</v>
      </c>
      <c r="K24" s="8">
        <f>I24*F24</f>
        <v>5.9755208159508848E-3</v>
      </c>
      <c r="L24" s="7">
        <f>RANK(K24,$K$24:$K$56,1)</f>
        <v>19</v>
      </c>
      <c r="M24" s="6">
        <f>IF(E24&gt;0,1,-1)</f>
        <v>1</v>
      </c>
      <c r="N24" s="6">
        <f>K24*M24</f>
        <v>5.9755208159508848E-3</v>
      </c>
    </row>
    <row r="25" spans="1:14" x14ac:dyDescent="0.25">
      <c r="A25" s="7">
        <v>8</v>
      </c>
      <c r="B25" s="7" t="s">
        <v>91</v>
      </c>
      <c r="C25" s="9">
        <v>0.90200204143760199</v>
      </c>
      <c r="D25" s="9">
        <v>0.88189565471634801</v>
      </c>
      <c r="E25" s="9">
        <f t="shared" ref="E25:E56" si="0">(C25-D25)/D25</f>
        <v>2.2799054075984732E-2</v>
      </c>
      <c r="F25" s="8">
        <f t="shared" ref="F25:F56" si="1">ABS(E25)</f>
        <v>2.2799054075984732E-2</v>
      </c>
      <c r="G25" s="7">
        <f t="shared" ref="G25:G56" si="2">RANK(F25,$F$24:$F$56,1)</f>
        <v>29</v>
      </c>
      <c r="H25" s="9">
        <v>0.89174595237155274</v>
      </c>
      <c r="I25" s="9">
        <f t="shared" ref="I25:I56" si="3">MIN($H$24:$H$56)/H25</f>
        <v>0.6272153730542438</v>
      </c>
      <c r="J25" s="7">
        <f t="shared" ref="J25:J56" si="4">RANK(I25,$I$24:$I$56,1)</f>
        <v>15</v>
      </c>
      <c r="K25" s="8">
        <f t="shared" ref="K25:K56" si="5">I25*F25</f>
        <v>1.4299917207552641E-2</v>
      </c>
      <c r="L25" s="7">
        <f t="shared" ref="L25:L56" si="6">RANK(K25,$K$24:$K$56,1)</f>
        <v>29</v>
      </c>
      <c r="M25" s="6">
        <f t="shared" ref="M25:M56" si="7">IF(E25&gt;0,1,-1)</f>
        <v>1</v>
      </c>
      <c r="N25" s="6">
        <f t="shared" ref="N25:N56" si="8">K25*M25</f>
        <v>1.4299917207552641E-2</v>
      </c>
    </row>
    <row r="26" spans="1:14" x14ac:dyDescent="0.25">
      <c r="A26" s="7">
        <v>11</v>
      </c>
      <c r="B26" s="7" t="s">
        <v>92</v>
      </c>
      <c r="C26" s="9">
        <v>0.87931657198217095</v>
      </c>
      <c r="D26" s="9">
        <v>0.86734372378688296</v>
      </c>
      <c r="E26" s="9">
        <f t="shared" si="0"/>
        <v>1.3804040851317517E-2</v>
      </c>
      <c r="F26" s="8">
        <f t="shared" si="1"/>
        <v>1.3804040851317517E-2</v>
      </c>
      <c r="G26" s="7">
        <f t="shared" si="2"/>
        <v>22</v>
      </c>
      <c r="H26" s="9">
        <v>0.87321724122117672</v>
      </c>
      <c r="I26" s="9">
        <f t="shared" si="3"/>
        <v>0.6405241946484499</v>
      </c>
      <c r="J26" s="7">
        <f t="shared" si="4"/>
        <v>19</v>
      </c>
      <c r="K26" s="8">
        <f t="shared" si="5"/>
        <v>8.8418221491844556E-3</v>
      </c>
      <c r="L26" s="7">
        <f t="shared" si="6"/>
        <v>22</v>
      </c>
      <c r="M26" s="6">
        <f t="shared" si="7"/>
        <v>1</v>
      </c>
      <c r="N26" s="6">
        <f t="shared" si="8"/>
        <v>8.8418221491844556E-3</v>
      </c>
    </row>
    <row r="27" spans="1:14" x14ac:dyDescent="0.25">
      <c r="A27" s="7">
        <v>13</v>
      </c>
      <c r="B27" s="7" t="s">
        <v>93</v>
      </c>
      <c r="C27" s="9">
        <v>0.98321687179378903</v>
      </c>
      <c r="D27" s="9">
        <v>0.967968248877486</v>
      </c>
      <c r="E27" s="9">
        <f t="shared" si="0"/>
        <v>1.5753226341862183E-2</v>
      </c>
      <c r="F27" s="8">
        <f t="shared" si="1"/>
        <v>1.5753226341862183E-2</v>
      </c>
      <c r="G27" s="7">
        <f t="shared" si="2"/>
        <v>24</v>
      </c>
      <c r="H27" s="9">
        <v>0.97539508724307766</v>
      </c>
      <c r="I27" s="9">
        <f t="shared" si="3"/>
        <v>0.57342586353108049</v>
      </c>
      <c r="J27" s="7">
        <f t="shared" si="4"/>
        <v>3</v>
      </c>
      <c r="K27" s="8">
        <f t="shared" si="5"/>
        <v>9.0333074184828863E-3</v>
      </c>
      <c r="L27" s="7">
        <f t="shared" si="6"/>
        <v>23</v>
      </c>
      <c r="M27" s="6">
        <f t="shared" si="7"/>
        <v>1</v>
      </c>
      <c r="N27" s="6">
        <f t="shared" si="8"/>
        <v>9.0333074184828863E-3</v>
      </c>
    </row>
    <row r="28" spans="1:14" x14ac:dyDescent="0.25">
      <c r="A28" s="7">
        <v>15</v>
      </c>
      <c r="B28" s="7" t="s">
        <v>94</v>
      </c>
      <c r="C28" s="9">
        <v>0.89380796976983901</v>
      </c>
      <c r="D28" s="9">
        <v>0.87960952245651802</v>
      </c>
      <c r="E28" s="9">
        <f t="shared" si="0"/>
        <v>1.6141761714525842E-2</v>
      </c>
      <c r="F28" s="8">
        <f t="shared" si="1"/>
        <v>1.6141761714525842E-2</v>
      </c>
      <c r="G28" s="7">
        <f t="shared" si="2"/>
        <v>25</v>
      </c>
      <c r="H28" s="9">
        <v>0.8865089880958591</v>
      </c>
      <c r="I28" s="9">
        <f t="shared" si="3"/>
        <v>0.63092058591272393</v>
      </c>
      <c r="J28" s="7">
        <f t="shared" si="4"/>
        <v>17</v>
      </c>
      <c r="K28" s="8">
        <f t="shared" si="5"/>
        <v>1.018416975859222E-2</v>
      </c>
      <c r="L28" s="7">
        <f t="shared" si="6"/>
        <v>24</v>
      </c>
      <c r="M28" s="6">
        <f t="shared" si="7"/>
        <v>1</v>
      </c>
      <c r="N28" s="6">
        <f t="shared" si="8"/>
        <v>1.018416975859222E-2</v>
      </c>
    </row>
    <row r="29" spans="1:14" x14ac:dyDescent="0.25">
      <c r="A29" s="7">
        <v>17</v>
      </c>
      <c r="B29" s="7" t="s">
        <v>95</v>
      </c>
      <c r="C29" s="9">
        <v>0.77712875616917598</v>
      </c>
      <c r="D29" s="9">
        <v>0.78305236461285999</v>
      </c>
      <c r="E29" s="9">
        <f t="shared" si="0"/>
        <v>-7.5647666891506381E-3</v>
      </c>
      <c r="F29" s="8">
        <f t="shared" si="1"/>
        <v>7.5647666891506381E-3</v>
      </c>
      <c r="G29" s="7">
        <f t="shared" si="2"/>
        <v>16</v>
      </c>
      <c r="H29" s="9">
        <v>0.78015840314975049</v>
      </c>
      <c r="I29" s="9">
        <f t="shared" si="3"/>
        <v>0.71692718802770516</v>
      </c>
      <c r="J29" s="7">
        <f t="shared" si="4"/>
        <v>27</v>
      </c>
      <c r="K29" s="8">
        <f t="shared" si="5"/>
        <v>5.4233869105384204E-3</v>
      </c>
      <c r="L29" s="7">
        <f t="shared" si="6"/>
        <v>17</v>
      </c>
      <c r="M29" s="6">
        <f t="shared" si="7"/>
        <v>-1</v>
      </c>
      <c r="N29" s="6">
        <f t="shared" si="8"/>
        <v>-5.4233869105384204E-3</v>
      </c>
    </row>
    <row r="30" spans="1:14" x14ac:dyDescent="0.25">
      <c r="A30" s="7">
        <v>18</v>
      </c>
      <c r="B30" s="7" t="s">
        <v>96</v>
      </c>
      <c r="C30" s="9">
        <v>0.84437635002762801</v>
      </c>
      <c r="D30" s="9">
        <v>0.83147572351112198</v>
      </c>
      <c r="E30" s="9">
        <f t="shared" si="0"/>
        <v>1.5515337551924894E-2</v>
      </c>
      <c r="F30" s="8">
        <f t="shared" si="1"/>
        <v>1.5515337551924894E-2</v>
      </c>
      <c r="G30" s="7">
        <f t="shared" si="2"/>
        <v>23</v>
      </c>
      <c r="H30" s="9">
        <v>0.83776830344016462</v>
      </c>
      <c r="I30" s="9">
        <f t="shared" si="3"/>
        <v>0.66762703708124127</v>
      </c>
      <c r="J30" s="7">
        <f t="shared" si="4"/>
        <v>24</v>
      </c>
      <c r="K30" s="8">
        <f t="shared" si="5"/>
        <v>1.0358458839106936E-2</v>
      </c>
      <c r="L30" s="7">
        <f t="shared" si="6"/>
        <v>25</v>
      </c>
      <c r="M30" s="6">
        <f t="shared" si="7"/>
        <v>1</v>
      </c>
      <c r="N30" s="6">
        <f t="shared" si="8"/>
        <v>1.0358458839106936E-2</v>
      </c>
    </row>
    <row r="31" spans="1:14" x14ac:dyDescent="0.25">
      <c r="A31" s="7">
        <v>19</v>
      </c>
      <c r="B31" s="7" t="s">
        <v>97</v>
      </c>
      <c r="C31" s="9">
        <v>0.85570034220596403</v>
      </c>
      <c r="D31" s="9">
        <v>0.85810166092539597</v>
      </c>
      <c r="E31" s="9">
        <f t="shared" si="0"/>
        <v>-2.7984081942485795E-3</v>
      </c>
      <c r="F31" s="8">
        <f t="shared" si="1"/>
        <v>2.7984081942485795E-3</v>
      </c>
      <c r="G31" s="7">
        <f t="shared" si="2"/>
        <v>4</v>
      </c>
      <c r="H31" s="9">
        <v>0.85692589596711621</v>
      </c>
      <c r="I31" s="9">
        <f t="shared" si="3"/>
        <v>0.65270144456901635</v>
      </c>
      <c r="J31" s="7">
        <f t="shared" si="4"/>
        <v>21</v>
      </c>
      <c r="K31" s="8">
        <f t="shared" si="5"/>
        <v>1.8265250708798203E-3</v>
      </c>
      <c r="L31" s="7">
        <f t="shared" si="6"/>
        <v>4</v>
      </c>
      <c r="M31" s="6">
        <f t="shared" si="7"/>
        <v>-1</v>
      </c>
      <c r="N31" s="6">
        <f t="shared" si="8"/>
        <v>-1.8265250708798203E-3</v>
      </c>
    </row>
    <row r="32" spans="1:14" x14ac:dyDescent="0.25">
      <c r="A32" s="7">
        <v>20</v>
      </c>
      <c r="B32" s="7" t="s">
        <v>98</v>
      </c>
      <c r="C32" s="9">
        <v>0.86002017272899201</v>
      </c>
      <c r="D32" s="9">
        <v>0.831771765448995</v>
      </c>
      <c r="E32" s="9">
        <f t="shared" si="0"/>
        <v>3.3961728990341902E-2</v>
      </c>
      <c r="F32" s="8">
        <f t="shared" si="1"/>
        <v>3.3961728990341902E-2</v>
      </c>
      <c r="G32" s="7">
        <f t="shared" si="2"/>
        <v>33</v>
      </c>
      <c r="H32" s="9">
        <v>0.84556543152872365</v>
      </c>
      <c r="I32" s="9">
        <f t="shared" si="3"/>
        <v>0.66147071454320161</v>
      </c>
      <c r="J32" s="7">
        <f t="shared" si="4"/>
        <v>23</v>
      </c>
      <c r="K32" s="8">
        <f t="shared" si="5"/>
        <v>2.2464689142364023E-2</v>
      </c>
      <c r="L32" s="7">
        <f t="shared" si="6"/>
        <v>32</v>
      </c>
      <c r="M32" s="6">
        <f t="shared" si="7"/>
        <v>1</v>
      </c>
      <c r="N32" s="6">
        <f t="shared" si="8"/>
        <v>2.2464689142364023E-2</v>
      </c>
    </row>
    <row r="33" spans="1:14" x14ac:dyDescent="0.25">
      <c r="A33" s="7">
        <v>23</v>
      </c>
      <c r="B33" s="7" t="s">
        <v>99</v>
      </c>
      <c r="C33" s="9">
        <v>0.84746997638309596</v>
      </c>
      <c r="D33" s="9">
        <v>0.84550129454857803</v>
      </c>
      <c r="E33" s="9">
        <f t="shared" si="0"/>
        <v>2.3284196573217864E-3</v>
      </c>
      <c r="F33" s="8">
        <f t="shared" si="1"/>
        <v>2.3284196573217864E-3</v>
      </c>
      <c r="G33" s="7">
        <f t="shared" si="2"/>
        <v>3</v>
      </c>
      <c r="H33" s="9">
        <v>0.84646028258993866</v>
      </c>
      <c r="I33" s="9">
        <f t="shared" si="3"/>
        <v>0.6607714286073505</v>
      </c>
      <c r="J33" s="7">
        <f t="shared" si="4"/>
        <v>22</v>
      </c>
      <c r="K33" s="8">
        <f t="shared" si="5"/>
        <v>1.5385531833659544E-3</v>
      </c>
      <c r="L33" s="7">
        <f t="shared" si="6"/>
        <v>3</v>
      </c>
      <c r="M33" s="6">
        <f t="shared" si="7"/>
        <v>1</v>
      </c>
      <c r="N33" s="6">
        <f t="shared" si="8"/>
        <v>1.5385531833659544E-3</v>
      </c>
    </row>
    <row r="34" spans="1:14" x14ac:dyDescent="0.25">
      <c r="A34" s="7">
        <v>25</v>
      </c>
      <c r="B34" s="7" t="s">
        <v>100</v>
      </c>
      <c r="C34" s="9">
        <v>0.90861235907434101</v>
      </c>
      <c r="D34" s="9">
        <v>0.91192827147883304</v>
      </c>
      <c r="E34" s="9">
        <f t="shared" si="0"/>
        <v>-3.6361548470416004E-3</v>
      </c>
      <c r="F34" s="8">
        <f t="shared" si="1"/>
        <v>3.6361548470416004E-3</v>
      </c>
      <c r="G34" s="7">
        <f t="shared" si="2"/>
        <v>6</v>
      </c>
      <c r="H34" s="9">
        <v>0.91030730470239185</v>
      </c>
      <c r="I34" s="9">
        <f t="shared" si="3"/>
        <v>0.61442632317357238</v>
      </c>
      <c r="J34" s="7">
        <f t="shared" si="4"/>
        <v>11</v>
      </c>
      <c r="K34" s="8">
        <f t="shared" si="5"/>
        <v>2.2341492531575339E-3</v>
      </c>
      <c r="L34" s="7">
        <f t="shared" si="6"/>
        <v>5</v>
      </c>
      <c r="M34" s="6">
        <f t="shared" si="7"/>
        <v>-1</v>
      </c>
      <c r="N34" s="6">
        <f t="shared" si="8"/>
        <v>-2.2341492531575339E-3</v>
      </c>
    </row>
    <row r="35" spans="1:14" x14ac:dyDescent="0.25">
      <c r="A35" s="7">
        <v>27</v>
      </c>
      <c r="B35" s="7" t="s">
        <v>101</v>
      </c>
      <c r="C35" s="9">
        <v>0.86934342603258197</v>
      </c>
      <c r="D35" s="9">
        <v>0.86941613486998803</v>
      </c>
      <c r="E35" s="9">
        <f t="shared" si="0"/>
        <v>-8.3629500868348446E-5</v>
      </c>
      <c r="F35" s="8">
        <f t="shared" si="1"/>
        <v>8.3629500868348446E-5</v>
      </c>
      <c r="G35" s="7">
        <f t="shared" si="2"/>
        <v>1</v>
      </c>
      <c r="H35" s="9">
        <v>0.86938043372870943</v>
      </c>
      <c r="I35" s="9">
        <f t="shared" si="3"/>
        <v>0.64335099858121547</v>
      </c>
      <c r="J35" s="7">
        <f t="shared" si="4"/>
        <v>20</v>
      </c>
      <c r="K35" s="8">
        <f t="shared" si="5"/>
        <v>5.3803122894500599E-5</v>
      </c>
      <c r="L35" s="7">
        <f t="shared" si="6"/>
        <v>1</v>
      </c>
      <c r="M35" s="6">
        <f t="shared" si="7"/>
        <v>-1</v>
      </c>
      <c r="N35" s="6">
        <f t="shared" si="8"/>
        <v>-5.3803122894500599E-5</v>
      </c>
    </row>
    <row r="36" spans="1:14" x14ac:dyDescent="0.25">
      <c r="A36" s="7">
        <v>41</v>
      </c>
      <c r="B36" s="7" t="s">
        <v>102</v>
      </c>
      <c r="C36" s="9">
        <v>0.93089095692464796</v>
      </c>
      <c r="D36" s="9">
        <v>0.92662016582375994</v>
      </c>
      <c r="E36" s="9">
        <f t="shared" si="0"/>
        <v>4.6089986581409094E-3</v>
      </c>
      <c r="F36" s="8">
        <f t="shared" si="1"/>
        <v>4.6089986581409094E-3</v>
      </c>
      <c r="G36" s="7">
        <f t="shared" si="2"/>
        <v>7</v>
      </c>
      <c r="H36" s="9">
        <v>0.92870931494482489</v>
      </c>
      <c r="I36" s="9">
        <f t="shared" si="3"/>
        <v>0.60225170695048402</v>
      </c>
      <c r="J36" s="7">
        <f t="shared" si="4"/>
        <v>6</v>
      </c>
      <c r="K36" s="8">
        <f t="shared" si="5"/>
        <v>2.7757773091978532E-3</v>
      </c>
      <c r="L36" s="7">
        <f t="shared" si="6"/>
        <v>7</v>
      </c>
      <c r="M36" s="6">
        <f t="shared" si="7"/>
        <v>1</v>
      </c>
      <c r="N36" s="6">
        <f t="shared" si="8"/>
        <v>2.7757773091978532E-3</v>
      </c>
    </row>
    <row r="37" spans="1:14" x14ac:dyDescent="0.25">
      <c r="A37" s="7">
        <v>44</v>
      </c>
      <c r="B37" s="7" t="s">
        <v>103</v>
      </c>
      <c r="C37" s="9">
        <v>1.00077339520495</v>
      </c>
      <c r="D37" s="9">
        <v>0.99560405461315704</v>
      </c>
      <c r="E37" s="9">
        <f t="shared" si="0"/>
        <v>5.1921650658619733E-3</v>
      </c>
      <c r="F37" s="8">
        <f t="shared" si="1"/>
        <v>5.1921650658619733E-3</v>
      </c>
      <c r="G37" s="7">
        <f t="shared" si="2"/>
        <v>13</v>
      </c>
      <c r="H37" s="9">
        <v>0.99813391780436067</v>
      </c>
      <c r="I37" s="9">
        <f t="shared" si="3"/>
        <v>0.56036245258220385</v>
      </c>
      <c r="J37" s="7">
        <f t="shared" si="4"/>
        <v>1</v>
      </c>
      <c r="K37" s="8">
        <f t="shared" si="5"/>
        <v>2.9094943505180554E-3</v>
      </c>
      <c r="L37" s="7">
        <f t="shared" si="6"/>
        <v>9</v>
      </c>
      <c r="M37" s="6">
        <f t="shared" si="7"/>
        <v>1</v>
      </c>
      <c r="N37" s="6">
        <f t="shared" si="8"/>
        <v>2.9094943505180554E-3</v>
      </c>
    </row>
    <row r="38" spans="1:14" x14ac:dyDescent="0.25">
      <c r="A38" s="7">
        <v>47</v>
      </c>
      <c r="B38" s="7" t="s">
        <v>104</v>
      </c>
      <c r="C38" s="9">
        <v>0.90116533248910802</v>
      </c>
      <c r="D38" s="9">
        <v>0.89684739676840197</v>
      </c>
      <c r="E38" s="9">
        <f t="shared" si="0"/>
        <v>4.8145712818756063E-3</v>
      </c>
      <c r="F38" s="8">
        <f t="shared" si="1"/>
        <v>4.8145712818756063E-3</v>
      </c>
      <c r="G38" s="7">
        <f t="shared" si="2"/>
        <v>10</v>
      </c>
      <c r="H38" s="9">
        <v>0.8989540887627061</v>
      </c>
      <c r="I38" s="9">
        <f t="shared" si="3"/>
        <v>0.62218613517422505</v>
      </c>
      <c r="J38" s="7">
        <f t="shared" si="4"/>
        <v>13</v>
      </c>
      <c r="K38" s="8">
        <f t="shared" si="5"/>
        <v>2.9955594983909978E-3</v>
      </c>
      <c r="L38" s="7">
        <f t="shared" si="6"/>
        <v>10</v>
      </c>
      <c r="M38" s="6">
        <f t="shared" si="7"/>
        <v>1</v>
      </c>
      <c r="N38" s="6">
        <f t="shared" si="8"/>
        <v>2.9955594983909978E-3</v>
      </c>
    </row>
    <row r="39" spans="1:14" x14ac:dyDescent="0.25">
      <c r="A39" s="7">
        <v>50</v>
      </c>
      <c r="B39" s="7" t="s">
        <v>105</v>
      </c>
      <c r="C39" s="9">
        <v>0.90424174594292095</v>
      </c>
      <c r="D39" s="9">
        <v>0.89930740543420395</v>
      </c>
      <c r="E39" s="9">
        <f t="shared" si="0"/>
        <v>5.486822947193006E-3</v>
      </c>
      <c r="F39" s="8">
        <f t="shared" si="1"/>
        <v>5.486822947193006E-3</v>
      </c>
      <c r="G39" s="7">
        <f t="shared" si="2"/>
        <v>14</v>
      </c>
      <c r="H39" s="9">
        <v>0.90171397379912666</v>
      </c>
      <c r="I39" s="9">
        <f t="shared" si="3"/>
        <v>0.62028180380726083</v>
      </c>
      <c r="J39" s="7">
        <f t="shared" si="4"/>
        <v>12</v>
      </c>
      <c r="K39" s="8">
        <f t="shared" si="5"/>
        <v>3.4033764348559491E-3</v>
      </c>
      <c r="L39" s="7">
        <f t="shared" si="6"/>
        <v>13</v>
      </c>
      <c r="M39" s="6">
        <f t="shared" si="7"/>
        <v>1</v>
      </c>
      <c r="N39" s="6">
        <f t="shared" si="8"/>
        <v>3.4033764348559491E-3</v>
      </c>
    </row>
    <row r="40" spans="1:14" x14ac:dyDescent="0.25">
      <c r="A40" s="7">
        <v>52</v>
      </c>
      <c r="B40" s="7" t="s">
        <v>106</v>
      </c>
      <c r="C40" s="9">
        <v>0.75310863348648904</v>
      </c>
      <c r="D40" s="9">
        <v>0.75448152764314003</v>
      </c>
      <c r="E40" s="9">
        <f t="shared" si="0"/>
        <v>-1.8196524452224157E-3</v>
      </c>
      <c r="F40" s="8">
        <f t="shared" si="1"/>
        <v>1.8196524452224157E-3</v>
      </c>
      <c r="G40" s="7">
        <f t="shared" si="2"/>
        <v>2</v>
      </c>
      <c r="H40" s="9">
        <v>0.75380987935709509</v>
      </c>
      <c r="I40" s="9">
        <f t="shared" si="3"/>
        <v>0.74198652140691257</v>
      </c>
      <c r="J40" s="7">
        <f t="shared" si="4"/>
        <v>29</v>
      </c>
      <c r="K40" s="8">
        <f t="shared" si="5"/>
        <v>1.3501575880001627E-3</v>
      </c>
      <c r="L40" s="7">
        <f t="shared" si="6"/>
        <v>2</v>
      </c>
      <c r="M40" s="6">
        <f t="shared" si="7"/>
        <v>-1</v>
      </c>
      <c r="N40" s="6">
        <f t="shared" si="8"/>
        <v>-1.3501575880001627E-3</v>
      </c>
    </row>
    <row r="41" spans="1:14" x14ac:dyDescent="0.25">
      <c r="A41" s="7">
        <v>54</v>
      </c>
      <c r="B41" s="7" t="s">
        <v>107</v>
      </c>
      <c r="C41" s="9">
        <v>0.89186151411627301</v>
      </c>
      <c r="D41" s="9">
        <v>0.88479724484467004</v>
      </c>
      <c r="E41" s="9">
        <f t="shared" si="0"/>
        <v>7.9840543274331023E-3</v>
      </c>
      <c r="F41" s="8">
        <f t="shared" si="1"/>
        <v>7.9840543274331023E-3</v>
      </c>
      <c r="G41" s="7">
        <f t="shared" si="2"/>
        <v>17</v>
      </c>
      <c r="H41" s="9">
        <v>0.88824693426545143</v>
      </c>
      <c r="I41" s="9">
        <f t="shared" si="3"/>
        <v>0.62968612511887867</v>
      </c>
      <c r="J41" s="7">
        <f t="shared" si="4"/>
        <v>16</v>
      </c>
      <c r="K41" s="8">
        <f t="shared" si="5"/>
        <v>5.0274482321799648E-3</v>
      </c>
      <c r="L41" s="7">
        <f t="shared" si="6"/>
        <v>16</v>
      </c>
      <c r="M41" s="6">
        <f t="shared" si="7"/>
        <v>1</v>
      </c>
      <c r="N41" s="6">
        <f t="shared" si="8"/>
        <v>5.0274482321799648E-3</v>
      </c>
    </row>
    <row r="42" spans="1:14" x14ac:dyDescent="0.25">
      <c r="A42" s="7">
        <v>63</v>
      </c>
      <c r="B42" s="7" t="s">
        <v>229</v>
      </c>
      <c r="C42" s="9">
        <v>0.91916646176542904</v>
      </c>
      <c r="D42" s="9">
        <v>0.90786490728361302</v>
      </c>
      <c r="E42" s="9">
        <f t="shared" si="0"/>
        <v>1.2448497999147209E-2</v>
      </c>
      <c r="F42" s="8">
        <f t="shared" si="1"/>
        <v>1.2448497999147209E-2</v>
      </c>
      <c r="G42" s="7">
        <f t="shared" si="2"/>
        <v>21</v>
      </c>
      <c r="H42" s="9">
        <v>0.91335783215320721</v>
      </c>
      <c r="I42" s="9">
        <f t="shared" si="3"/>
        <v>0.61237419825674111</v>
      </c>
      <c r="J42" s="7">
        <f t="shared" si="4"/>
        <v>10</v>
      </c>
      <c r="K42" s="8">
        <f>I42*F42</f>
        <v>7.623138981728418E-3</v>
      </c>
      <c r="L42" s="7">
        <f t="shared" si="6"/>
        <v>21</v>
      </c>
      <c r="M42" s="6">
        <f t="shared" si="7"/>
        <v>1</v>
      </c>
      <c r="N42" s="6">
        <f t="shared" si="8"/>
        <v>7.623138981728418E-3</v>
      </c>
    </row>
    <row r="43" spans="1:14" x14ac:dyDescent="0.25">
      <c r="A43" s="7">
        <v>66</v>
      </c>
      <c r="B43" s="7" t="s">
        <v>108</v>
      </c>
      <c r="C43" s="9">
        <v>0.93773897527402506</v>
      </c>
      <c r="D43" s="9">
        <v>0.91675290679978105</v>
      </c>
      <c r="E43" s="9">
        <f t="shared" si="0"/>
        <v>2.2891739222843131E-2</v>
      </c>
      <c r="F43" s="8">
        <f t="shared" si="1"/>
        <v>2.2891739222843131E-2</v>
      </c>
      <c r="G43" s="7">
        <f t="shared" si="2"/>
        <v>30</v>
      </c>
      <c r="H43" s="9">
        <v>0.92700582209906912</v>
      </c>
      <c r="I43" s="9">
        <f t="shared" si="3"/>
        <v>0.60335842219398839</v>
      </c>
      <c r="J43" s="7">
        <f t="shared" si="4"/>
        <v>7</v>
      </c>
      <c r="K43" s="8">
        <f t="shared" si="5"/>
        <v>1.381192365877087E-2</v>
      </c>
      <c r="L43" s="7">
        <f t="shared" si="6"/>
        <v>28</v>
      </c>
      <c r="M43" s="6">
        <f t="shared" si="7"/>
        <v>1</v>
      </c>
      <c r="N43" s="6">
        <f t="shared" si="8"/>
        <v>1.381192365877087E-2</v>
      </c>
    </row>
    <row r="44" spans="1:14" x14ac:dyDescent="0.25">
      <c r="A44" s="7">
        <v>68</v>
      </c>
      <c r="B44" s="7" t="s">
        <v>109</v>
      </c>
      <c r="C44" s="9">
        <v>0.93854277437570999</v>
      </c>
      <c r="D44" s="9">
        <v>0.93381620430598999</v>
      </c>
      <c r="E44" s="9">
        <f t="shared" si="0"/>
        <v>5.0615635581444732E-3</v>
      </c>
      <c r="F44" s="8">
        <f t="shared" si="1"/>
        <v>5.0615635581444732E-3</v>
      </c>
      <c r="G44" s="7">
        <f t="shared" si="2"/>
        <v>12</v>
      </c>
      <c r="H44" s="9">
        <v>0.93612985831897377</v>
      </c>
      <c r="I44" s="9">
        <f t="shared" si="3"/>
        <v>0.59747775932573199</v>
      </c>
      <c r="J44" s="7">
        <f t="shared" si="4"/>
        <v>5</v>
      </c>
      <c r="K44" s="8">
        <f t="shared" si="5"/>
        <v>3.0241716534049391E-3</v>
      </c>
      <c r="L44" s="7">
        <f t="shared" si="6"/>
        <v>12</v>
      </c>
      <c r="M44" s="6">
        <f t="shared" si="7"/>
        <v>1</v>
      </c>
      <c r="N44" s="6">
        <f t="shared" si="8"/>
        <v>3.0241716534049391E-3</v>
      </c>
    </row>
    <row r="45" spans="1:14" x14ac:dyDescent="0.25">
      <c r="A45" s="7">
        <v>70</v>
      </c>
      <c r="B45" s="7" t="s">
        <v>110</v>
      </c>
      <c r="C45" s="9">
        <v>0.91186713099383898</v>
      </c>
      <c r="D45" s="9">
        <v>0.92079738866868699</v>
      </c>
      <c r="E45" s="9">
        <f t="shared" si="0"/>
        <v>-9.6983959606571097E-3</v>
      </c>
      <c r="F45" s="8">
        <f t="shared" si="1"/>
        <v>9.6983959606571097E-3</v>
      </c>
      <c r="G45" s="7">
        <f t="shared" si="2"/>
        <v>19</v>
      </c>
      <c r="H45" s="9">
        <v>0.91642943075292127</v>
      </c>
      <c r="I45" s="9">
        <f t="shared" si="3"/>
        <v>0.61032170226878379</v>
      </c>
      <c r="J45" s="7">
        <f t="shared" si="4"/>
        <v>9</v>
      </c>
      <c r="K45" s="8">
        <f t="shared" si="5"/>
        <v>5.9191415319849441E-3</v>
      </c>
      <c r="L45" s="7">
        <f t="shared" si="6"/>
        <v>18</v>
      </c>
      <c r="M45" s="6">
        <f t="shared" si="7"/>
        <v>-1</v>
      </c>
      <c r="N45" s="6">
        <f t="shared" si="8"/>
        <v>-5.9191415319849441E-3</v>
      </c>
    </row>
    <row r="46" spans="1:14" x14ac:dyDescent="0.25">
      <c r="A46" s="7">
        <v>73</v>
      </c>
      <c r="B46" s="7" t="s">
        <v>111</v>
      </c>
      <c r="C46" s="9">
        <v>0.98921255876427105</v>
      </c>
      <c r="D46" s="9">
        <v>0.98296802734767696</v>
      </c>
      <c r="E46" s="9">
        <f t="shared" si="0"/>
        <v>6.3527309565129851E-3</v>
      </c>
      <c r="F46" s="8">
        <f t="shared" si="1"/>
        <v>6.3527309565129851E-3</v>
      </c>
      <c r="G46" s="7">
        <f t="shared" si="2"/>
        <v>15</v>
      </c>
      <c r="H46" s="9">
        <v>0.98602353714391344</v>
      </c>
      <c r="I46" s="9">
        <f t="shared" si="3"/>
        <v>0.56724484671677899</v>
      </c>
      <c r="J46" s="7">
        <f t="shared" si="4"/>
        <v>2</v>
      </c>
      <c r="K46" s="8">
        <f t="shared" si="5"/>
        <v>3.6035538976601452E-3</v>
      </c>
      <c r="L46" s="7">
        <f t="shared" si="6"/>
        <v>15</v>
      </c>
      <c r="M46" s="6">
        <f t="shared" si="7"/>
        <v>1</v>
      </c>
      <c r="N46" s="6">
        <f t="shared" si="8"/>
        <v>3.6035538976601452E-3</v>
      </c>
    </row>
    <row r="47" spans="1:14" x14ac:dyDescent="0.25">
      <c r="A47" s="7">
        <v>76</v>
      </c>
      <c r="B47" s="7" t="s">
        <v>112</v>
      </c>
      <c r="C47" s="9">
        <v>0.752802039756583</v>
      </c>
      <c r="D47" s="9">
        <v>0.74931327959652405</v>
      </c>
      <c r="E47" s="9">
        <f t="shared" si="0"/>
        <v>4.6559433217805866E-3</v>
      </c>
      <c r="F47" s="8">
        <f t="shared" si="1"/>
        <v>4.6559433217805866E-3</v>
      </c>
      <c r="G47" s="7">
        <f t="shared" si="2"/>
        <v>8</v>
      </c>
      <c r="H47" s="9">
        <v>0.75102636019584645</v>
      </c>
      <c r="I47" s="9">
        <f t="shared" si="3"/>
        <v>0.74473653633206882</v>
      </c>
      <c r="J47" s="7">
        <f t="shared" si="4"/>
        <v>30</v>
      </c>
      <c r="K47" s="8">
        <f t="shared" si="5"/>
        <v>3.4674511028213013E-3</v>
      </c>
      <c r="L47" s="7">
        <f t="shared" si="6"/>
        <v>14</v>
      </c>
      <c r="M47" s="6">
        <f t="shared" si="7"/>
        <v>1</v>
      </c>
      <c r="N47" s="6">
        <f t="shared" si="8"/>
        <v>3.4674511028213013E-3</v>
      </c>
    </row>
    <row r="48" spans="1:14" x14ac:dyDescent="0.25">
      <c r="A48" s="7">
        <v>81</v>
      </c>
      <c r="B48" s="7" t="s">
        <v>113</v>
      </c>
      <c r="C48" s="9">
        <v>0.89954042797644695</v>
      </c>
      <c r="D48" s="9">
        <v>0.88455689202267396</v>
      </c>
      <c r="E48" s="9">
        <f t="shared" si="0"/>
        <v>1.6939030252210076E-2</v>
      </c>
      <c r="F48" s="8">
        <f t="shared" si="1"/>
        <v>1.6939030252210076E-2</v>
      </c>
      <c r="G48" s="7">
        <f t="shared" si="2"/>
        <v>26</v>
      </c>
      <c r="H48" s="9">
        <v>0.89190617075232459</v>
      </c>
      <c r="I48" s="9">
        <f t="shared" si="3"/>
        <v>0.62710270264701795</v>
      </c>
      <c r="J48" s="7">
        <f t="shared" si="4"/>
        <v>14</v>
      </c>
      <c r="K48" s="8">
        <f t="shared" si="5"/>
        <v>1.0622511651380537E-2</v>
      </c>
      <c r="L48" s="7">
        <f t="shared" si="6"/>
        <v>26</v>
      </c>
      <c r="M48" s="6">
        <f t="shared" si="7"/>
        <v>1</v>
      </c>
      <c r="N48" s="6">
        <f t="shared" si="8"/>
        <v>1.0622511651380537E-2</v>
      </c>
    </row>
    <row r="49" spans="1:25" x14ac:dyDescent="0.25">
      <c r="A49" s="7">
        <v>85</v>
      </c>
      <c r="B49" s="7" t="s">
        <v>114</v>
      </c>
      <c r="C49" s="9">
        <v>0.92250941284217003</v>
      </c>
      <c r="D49" s="9">
        <v>0.91795545180429905</v>
      </c>
      <c r="E49" s="9">
        <f t="shared" si="0"/>
        <v>4.9609826151365876E-3</v>
      </c>
      <c r="F49" s="8">
        <f t="shared" si="1"/>
        <v>4.9609826151365876E-3</v>
      </c>
      <c r="G49" s="7">
        <f t="shared" si="2"/>
        <v>11</v>
      </c>
      <c r="H49" s="9">
        <v>0.92018102247861544</v>
      </c>
      <c r="I49" s="9">
        <f t="shared" si="3"/>
        <v>0.60783341160389304</v>
      </c>
      <c r="J49" s="7">
        <f t="shared" si="4"/>
        <v>8</v>
      </c>
      <c r="K49" s="8">
        <f t="shared" si="5"/>
        <v>3.0154509878660752E-3</v>
      </c>
      <c r="L49" s="7">
        <f t="shared" si="6"/>
        <v>11</v>
      </c>
      <c r="M49" s="6">
        <f t="shared" si="7"/>
        <v>1</v>
      </c>
      <c r="N49" s="6">
        <f t="shared" si="8"/>
        <v>3.0154509878660752E-3</v>
      </c>
    </row>
    <row r="50" spans="1:25" x14ac:dyDescent="0.25">
      <c r="A50" s="7">
        <v>86</v>
      </c>
      <c r="B50" s="7" t="s">
        <v>115</v>
      </c>
      <c r="C50" s="9">
        <v>0.808976530365352</v>
      </c>
      <c r="D50" s="9">
        <v>0.81705390062620697</v>
      </c>
      <c r="E50" s="9">
        <f t="shared" si="0"/>
        <v>-9.8859698909267955E-3</v>
      </c>
      <c r="F50" s="8">
        <f t="shared" si="1"/>
        <v>9.8859698909267955E-3</v>
      </c>
      <c r="G50" s="7">
        <f t="shared" si="2"/>
        <v>20</v>
      </c>
      <c r="H50" s="9">
        <v>0.813081888217972</v>
      </c>
      <c r="I50" s="9">
        <f t="shared" si="3"/>
        <v>0.68789721956811445</v>
      </c>
      <c r="J50" s="7">
        <f t="shared" si="4"/>
        <v>25</v>
      </c>
      <c r="K50" s="8">
        <f t="shared" si="5"/>
        <v>6.800531200702638E-3</v>
      </c>
      <c r="L50" s="7">
        <f t="shared" si="6"/>
        <v>20</v>
      </c>
      <c r="M50" s="6">
        <f t="shared" si="7"/>
        <v>-1</v>
      </c>
      <c r="N50" s="6">
        <f t="shared" si="8"/>
        <v>-6.800531200702638E-3</v>
      </c>
    </row>
    <row r="51" spans="1:25" x14ac:dyDescent="0.25">
      <c r="A51" s="7">
        <v>88</v>
      </c>
      <c r="B51" s="7" t="s">
        <v>116</v>
      </c>
      <c r="C51" s="9">
        <v>0.93416370106761604</v>
      </c>
      <c r="D51" s="9">
        <v>0.93856655290102398</v>
      </c>
      <c r="E51" s="9">
        <f t="shared" si="0"/>
        <v>-4.6910384988673674E-3</v>
      </c>
      <c r="F51" s="8">
        <f t="shared" si="1"/>
        <v>4.6910384988673674E-3</v>
      </c>
      <c r="G51" s="7">
        <f t="shared" si="2"/>
        <v>9</v>
      </c>
      <c r="H51" s="9">
        <v>0.93641114982578399</v>
      </c>
      <c r="I51" s="9">
        <f t="shared" si="3"/>
        <v>0.59729828109201211</v>
      </c>
      <c r="J51" s="7">
        <f t="shared" si="4"/>
        <v>4</v>
      </c>
      <c r="K51" s="8">
        <f t="shared" si="5"/>
        <v>2.8019492319099311E-3</v>
      </c>
      <c r="L51" s="7">
        <f t="shared" si="6"/>
        <v>8</v>
      </c>
      <c r="M51" s="6">
        <f t="shared" si="7"/>
        <v>-1</v>
      </c>
      <c r="N51" s="6">
        <f t="shared" si="8"/>
        <v>-2.8019492319099311E-3</v>
      </c>
    </row>
    <row r="52" spans="1:25" x14ac:dyDescent="0.25">
      <c r="A52" s="7">
        <v>91</v>
      </c>
      <c r="B52" s="7" t="s">
        <v>117</v>
      </c>
      <c r="C52" s="9">
        <v>0.78671110185378001</v>
      </c>
      <c r="D52" s="9">
        <v>0.80155254777070095</v>
      </c>
      <c r="E52" s="9">
        <f t="shared" si="0"/>
        <v>-1.8515873922674637E-2</v>
      </c>
      <c r="F52" s="8">
        <f t="shared" si="1"/>
        <v>1.8515873922674637E-2</v>
      </c>
      <c r="G52" s="7">
        <f t="shared" si="2"/>
        <v>27</v>
      </c>
      <c r="H52" s="9">
        <v>0.79430025445292618</v>
      </c>
      <c r="I52" s="9">
        <f t="shared" si="3"/>
        <v>0.70416289942090537</v>
      </c>
      <c r="J52" s="7">
        <f t="shared" si="4"/>
        <v>26</v>
      </c>
      <c r="K52" s="8">
        <f t="shared" si="5"/>
        <v>1.3038191466702504E-2</v>
      </c>
      <c r="L52" s="7">
        <f t="shared" si="6"/>
        <v>27</v>
      </c>
      <c r="M52" s="6">
        <f t="shared" si="7"/>
        <v>-1</v>
      </c>
      <c r="N52" s="6">
        <f t="shared" si="8"/>
        <v>-1.3038191466702504E-2</v>
      </c>
    </row>
    <row r="53" spans="1:25" x14ac:dyDescent="0.25">
      <c r="A53" s="7">
        <v>94</v>
      </c>
      <c r="B53" s="7" t="s">
        <v>118</v>
      </c>
      <c r="C53" s="9">
        <v>0.68097447795823696</v>
      </c>
      <c r="D53" s="9">
        <v>0.66666666666666696</v>
      </c>
      <c r="E53" s="9">
        <f t="shared" si="0"/>
        <v>2.1461716937354981E-2</v>
      </c>
      <c r="F53" s="8">
        <f t="shared" si="1"/>
        <v>2.1461716937354981E-2</v>
      </c>
      <c r="G53" s="7">
        <f t="shared" si="2"/>
        <v>28</v>
      </c>
      <c r="H53" s="9">
        <v>0.67371126660002856</v>
      </c>
      <c r="I53" s="9">
        <f t="shared" si="3"/>
        <v>0.8302024886848044</v>
      </c>
      <c r="J53" s="7">
        <f t="shared" si="4"/>
        <v>32</v>
      </c>
      <c r="K53" s="8">
        <f t="shared" si="5"/>
        <v>1.7817570812840924E-2</v>
      </c>
      <c r="L53" s="7">
        <f t="shared" si="6"/>
        <v>30</v>
      </c>
      <c r="M53" s="6">
        <f t="shared" si="7"/>
        <v>1</v>
      </c>
      <c r="N53" s="6">
        <f t="shared" si="8"/>
        <v>1.7817570812840924E-2</v>
      </c>
    </row>
    <row r="54" spans="1:25" x14ac:dyDescent="0.25">
      <c r="A54" s="7">
        <v>95</v>
      </c>
      <c r="B54" s="7" t="s">
        <v>119</v>
      </c>
      <c r="C54" s="9">
        <v>0.73410157917200203</v>
      </c>
      <c r="D54" s="9">
        <v>0.73156035736546898</v>
      </c>
      <c r="E54" s="9">
        <f t="shared" si="0"/>
        <v>3.4737008108047538E-3</v>
      </c>
      <c r="F54" s="8">
        <f t="shared" si="1"/>
        <v>3.4737008108047538E-3</v>
      </c>
      <c r="G54" s="7">
        <f t="shared" si="2"/>
        <v>5</v>
      </c>
      <c r="H54" s="9">
        <v>0.73281398041899148</v>
      </c>
      <c r="I54" s="9">
        <f>MIN($H$24:$H$56)/H54</f>
        <v>0.76324522338744438</v>
      </c>
      <c r="J54" s="7">
        <f t="shared" si="4"/>
        <v>31</v>
      </c>
      <c r="K54" s="8">
        <f t="shared" si="5"/>
        <v>2.651285551323821E-3</v>
      </c>
      <c r="L54" s="7">
        <f t="shared" si="6"/>
        <v>6</v>
      </c>
      <c r="M54" s="6">
        <f t="shared" si="7"/>
        <v>1</v>
      </c>
      <c r="N54" s="6">
        <f t="shared" si="8"/>
        <v>2.651285551323821E-3</v>
      </c>
    </row>
    <row r="55" spans="1:25" x14ac:dyDescent="0.25">
      <c r="A55" s="7">
        <v>97</v>
      </c>
      <c r="B55" s="7" t="s">
        <v>120</v>
      </c>
      <c r="C55" s="9">
        <v>0.566843253349953</v>
      </c>
      <c r="D55" s="9">
        <v>0.55184153512844303</v>
      </c>
      <c r="E55" s="9">
        <f t="shared" si="0"/>
        <v>2.7184829822601651E-2</v>
      </c>
      <c r="F55" s="8">
        <f t="shared" si="1"/>
        <v>2.7184829822601651E-2</v>
      </c>
      <c r="G55" s="7">
        <f t="shared" si="2"/>
        <v>32</v>
      </c>
      <c r="H55" s="9">
        <v>0.55931677018633541</v>
      </c>
      <c r="I55" s="9">
        <f t="shared" si="3"/>
        <v>1</v>
      </c>
      <c r="J55" s="7">
        <f>RANK(I55,$I$24:$I$56,1)</f>
        <v>33</v>
      </c>
      <c r="K55" s="8">
        <f t="shared" si="5"/>
        <v>2.7184829822601651E-2</v>
      </c>
      <c r="L55" s="7">
        <f t="shared" si="6"/>
        <v>33</v>
      </c>
      <c r="M55" s="6">
        <f t="shared" si="7"/>
        <v>1</v>
      </c>
      <c r="N55" s="6">
        <f t="shared" si="8"/>
        <v>2.7184829822601651E-2</v>
      </c>
    </row>
    <row r="56" spans="1:25" x14ac:dyDescent="0.25">
      <c r="A56" s="7">
        <v>99</v>
      </c>
      <c r="B56" s="7" t="s">
        <v>121</v>
      </c>
      <c r="C56" s="9">
        <v>0.770529327610873</v>
      </c>
      <c r="D56" s="9">
        <v>0.75034350096180302</v>
      </c>
      <c r="E56" s="9">
        <f t="shared" si="0"/>
        <v>2.6902114329231144E-2</v>
      </c>
      <c r="F56" s="8">
        <f t="shared" si="1"/>
        <v>2.6902114329231144E-2</v>
      </c>
      <c r="G56" s="7">
        <f t="shared" si="2"/>
        <v>31</v>
      </c>
      <c r="H56" s="9">
        <v>0.7602326885337819</v>
      </c>
      <c r="I56" s="9">
        <f t="shared" si="3"/>
        <v>0.73571786457256694</v>
      </c>
      <c r="J56" s="7">
        <f t="shared" si="4"/>
        <v>28</v>
      </c>
      <c r="K56" s="8">
        <f t="shared" si="5"/>
        <v>1.979236610678899E-2</v>
      </c>
      <c r="L56" s="7">
        <f t="shared" si="6"/>
        <v>31</v>
      </c>
      <c r="M56" s="6">
        <f t="shared" si="7"/>
        <v>1</v>
      </c>
      <c r="N56" s="6">
        <f t="shared" si="8"/>
        <v>1.979236610678899E-2</v>
      </c>
    </row>
    <row r="57" spans="1:25" customFormat="1" ht="13.35" customHeight="1" x14ac:dyDescent="0.25">
      <c r="A57" s="33" t="s">
        <v>122</v>
      </c>
      <c r="B57" s="33"/>
      <c r="C57" s="33"/>
      <c r="D57" s="33"/>
      <c r="E57" s="33"/>
      <c r="F57" s="33"/>
      <c r="G57" s="33"/>
      <c r="H57" s="33"/>
      <c r="I57" s="33"/>
      <c r="J57" s="33"/>
      <c r="K57" s="33"/>
      <c r="L57" s="33"/>
      <c r="M57" s="6"/>
      <c r="N57" s="6"/>
      <c r="O57" s="6"/>
      <c r="P57" s="6"/>
      <c r="Q57" s="6"/>
      <c r="R57" s="6"/>
      <c r="S57" s="6"/>
      <c r="T57" s="6"/>
      <c r="U57" s="6"/>
      <c r="V57" s="6"/>
      <c r="W57" s="6"/>
      <c r="X57" s="6"/>
      <c r="Y57" s="6"/>
    </row>
    <row r="58" spans="1:25" customFormat="1" ht="13.35" customHeight="1" x14ac:dyDescent="0.25">
      <c r="A58" s="34" t="s">
        <v>123</v>
      </c>
      <c r="B58" s="34"/>
      <c r="C58" s="29">
        <f>AVERAGE(C24:C56)</f>
        <v>0.86181525793729596</v>
      </c>
      <c r="D58" s="29">
        <f>AVERAGE(D24:D56)</f>
        <v>0.85552433276060436</v>
      </c>
      <c r="E58" s="29">
        <f>AVERAGE(E24:E56)</f>
        <v>7.6187849472763797E-3</v>
      </c>
      <c r="F58" s="29">
        <f>AVERAGE(F24:F56)</f>
        <v>1.1175990398770775E-2</v>
      </c>
      <c r="G58" s="26" t="s">
        <v>124</v>
      </c>
      <c r="H58" s="29">
        <f>AVERAGE(H24:H56)</f>
        <v>0.85860355719471748</v>
      </c>
      <c r="I58" s="29">
        <f>AVERAGE(I24:I56)</f>
        <v>0.6603457125690132</v>
      </c>
      <c r="J58" s="26" t="s">
        <v>124</v>
      </c>
      <c r="K58" s="29">
        <f>AVERAGE(K24:K56)</f>
        <v>7.6324298164757868E-3</v>
      </c>
      <c r="L58" s="26" t="s">
        <v>124</v>
      </c>
      <c r="M58" s="6"/>
      <c r="N58" s="6"/>
      <c r="O58" s="6"/>
      <c r="P58" s="6"/>
      <c r="Q58" s="6"/>
      <c r="R58" s="6"/>
      <c r="S58" s="6"/>
      <c r="T58" s="6"/>
      <c r="U58" s="6"/>
      <c r="V58" s="6"/>
      <c r="W58" s="6"/>
      <c r="X58" s="6"/>
      <c r="Y58" s="6"/>
    </row>
    <row r="59" spans="1:25" customFormat="1" ht="13.35" customHeight="1" x14ac:dyDescent="0.25">
      <c r="A59" s="34" t="s">
        <v>125</v>
      </c>
      <c r="B59" s="34"/>
      <c r="C59" s="29">
        <f>_xlfn.STDEV.S(C24:C56)</f>
        <v>9.3030149941940254E-2</v>
      </c>
      <c r="D59" s="29">
        <f>_xlfn.STDEV.S(D24:D56)</f>
        <v>9.327925755323678E-2</v>
      </c>
      <c r="E59" s="29">
        <f>_xlfn.STDEV.S(E24:E56)</f>
        <v>1.2000461758200088E-2</v>
      </c>
      <c r="F59" s="29">
        <f>_xlfn.STDEV.S(F24:F56)</f>
        <v>8.6640018278612736E-3</v>
      </c>
      <c r="G59" s="26" t="s">
        <v>124</v>
      </c>
      <c r="H59" s="29">
        <f>_xlfn.STDEV.S(H24:H56)</f>
        <v>9.3011075163227333E-2</v>
      </c>
      <c r="I59" s="29">
        <f>_xlfn.STDEV.S(I24:I56)</f>
        <v>8.6428075555167599E-2</v>
      </c>
      <c r="J59" s="26" t="s">
        <v>124</v>
      </c>
      <c r="K59" s="29">
        <f>_xlfn.STDEV.S(K24:K56)</f>
        <v>6.653352951658629E-3</v>
      </c>
      <c r="L59" s="26" t="s">
        <v>124</v>
      </c>
      <c r="M59" s="6"/>
      <c r="N59" s="6"/>
      <c r="O59" s="6"/>
      <c r="P59" s="6"/>
      <c r="Q59" s="6"/>
      <c r="R59" s="6"/>
      <c r="S59" s="6"/>
      <c r="T59" s="6"/>
      <c r="U59" s="6"/>
      <c r="V59" s="6"/>
      <c r="W59" s="6"/>
      <c r="X59" s="6"/>
      <c r="Y59" s="6"/>
    </row>
    <row r="60" spans="1:25" customFormat="1" ht="13.35" customHeight="1" x14ac:dyDescent="0.25">
      <c r="A60" s="34" t="s">
        <v>126</v>
      </c>
      <c r="B60" s="34"/>
      <c r="C60" s="29">
        <f>_xlfn.VAR.S(C24:C56)</f>
        <v>8.6546087982198872E-3</v>
      </c>
      <c r="D60" s="29">
        <f>_xlfn.VAR.S(D24:D56)</f>
        <v>8.7010198896830815E-3</v>
      </c>
      <c r="E60" s="29">
        <f>_xlfn.VAR.S(E24:E56)</f>
        <v>1.4401108241002275E-4</v>
      </c>
      <c r="F60" s="29">
        <f>_xlfn.VAR.S(F24:F56)</f>
        <v>7.5064927673183481E-5</v>
      </c>
      <c r="G60" s="26" t="s">
        <v>124</v>
      </c>
      <c r="H60" s="29">
        <f>_xlfn.VAR.S(H24:H56)</f>
        <v>8.6510601030195255E-3</v>
      </c>
      <c r="I60" s="29">
        <f>_xlfn.VAR.S(I24:I56)</f>
        <v>7.4698122441697601E-3</v>
      </c>
      <c r="J60" s="26" t="s">
        <v>124</v>
      </c>
      <c r="K60" s="29">
        <f>_xlfn.VAR.S(K24:K56)</f>
        <v>4.4267105499344586E-5</v>
      </c>
      <c r="L60" s="26" t="s">
        <v>124</v>
      </c>
      <c r="M60" s="6"/>
      <c r="N60" s="6"/>
      <c r="O60" s="6"/>
      <c r="P60" s="6"/>
      <c r="Q60" s="6"/>
      <c r="R60" s="6"/>
      <c r="S60" s="6"/>
      <c r="T60" s="6"/>
      <c r="U60" s="6"/>
      <c r="V60" s="6"/>
      <c r="W60" s="6"/>
      <c r="X60" s="6"/>
      <c r="Y60" s="6"/>
    </row>
    <row r="61" spans="1:25" customFormat="1" ht="13.35" customHeight="1" x14ac:dyDescent="0.25">
      <c r="A61" s="34" t="s">
        <v>127</v>
      </c>
      <c r="B61" s="34"/>
      <c r="C61" s="29">
        <f>MAX(C24:C56)</f>
        <v>1.00077339520495</v>
      </c>
      <c r="D61" s="29">
        <f>MAX(D24:D56)</f>
        <v>0.99560405461315704</v>
      </c>
      <c r="E61" s="29">
        <f>MAX(E24:E56)</f>
        <v>3.3961728990341902E-2</v>
      </c>
      <c r="F61" s="29">
        <f>MAX(F24:F56)</f>
        <v>3.3961728990341902E-2</v>
      </c>
      <c r="G61" s="26" t="s">
        <v>124</v>
      </c>
      <c r="H61" s="29">
        <f>MAX(H24:H56)</f>
        <v>0.99813391780436067</v>
      </c>
      <c r="I61" s="29">
        <f>MAX(I24:I56)</f>
        <v>1</v>
      </c>
      <c r="J61" s="26" t="s">
        <v>124</v>
      </c>
      <c r="K61" s="29">
        <f>MAX(K24:K56)</f>
        <v>2.7184829822601651E-2</v>
      </c>
      <c r="L61" s="26" t="s">
        <v>124</v>
      </c>
      <c r="M61" s="6"/>
      <c r="N61" s="6"/>
      <c r="O61" s="6"/>
      <c r="P61" s="6"/>
      <c r="Q61" s="6"/>
      <c r="R61" s="6"/>
      <c r="S61" s="6"/>
      <c r="T61" s="6"/>
      <c r="U61" s="6"/>
      <c r="V61" s="6"/>
      <c r="W61" s="6"/>
      <c r="X61" s="6"/>
      <c r="Y61" s="6"/>
    </row>
    <row r="62" spans="1:25" customFormat="1" ht="13.35" customHeight="1" x14ac:dyDescent="0.25">
      <c r="A62" s="34" t="s">
        <v>128</v>
      </c>
      <c r="B62" s="34"/>
      <c r="C62" s="29">
        <f>MIN(C24:C56)</f>
        <v>0.566843253349953</v>
      </c>
      <c r="D62" s="29">
        <f>MIN(D24:D56)</f>
        <v>0.55184153512844303</v>
      </c>
      <c r="E62" s="29">
        <f>MIN(E24:E56)</f>
        <v>-1.8515873922674637E-2</v>
      </c>
      <c r="F62" s="29">
        <f>MIN(F24:F56)</f>
        <v>8.3629500868348446E-5</v>
      </c>
      <c r="G62" s="26" t="s">
        <v>124</v>
      </c>
      <c r="H62" s="29">
        <f>MIN(H24:H56)</f>
        <v>0.55931677018633541</v>
      </c>
      <c r="I62" s="29">
        <f>MIN(I24:I56)</f>
        <v>0.56036245258220385</v>
      </c>
      <c r="J62" s="26" t="s">
        <v>124</v>
      </c>
      <c r="K62" s="29">
        <f>MIN(K24:K56)</f>
        <v>5.3803122894500599E-5</v>
      </c>
      <c r="L62" s="26" t="s">
        <v>124</v>
      </c>
      <c r="M62" s="6"/>
      <c r="N62" s="6"/>
      <c r="O62" s="6"/>
      <c r="P62" s="6"/>
      <c r="Q62" s="6"/>
      <c r="R62" s="6"/>
      <c r="S62" s="6"/>
      <c r="T62" s="6"/>
      <c r="U62" s="6"/>
      <c r="V62" s="6"/>
      <c r="W62" s="6"/>
      <c r="X62" s="6"/>
      <c r="Y62" s="6"/>
    </row>
    <row r="63" spans="1:25" ht="18.75" x14ac:dyDescent="0.25">
      <c r="A63" s="31" t="s">
        <v>129</v>
      </c>
      <c r="B63" s="31"/>
      <c r="C63" s="31"/>
      <c r="D63" s="31"/>
      <c r="E63" s="31"/>
      <c r="F63" s="31"/>
      <c r="G63" s="31"/>
      <c r="H63" s="31"/>
      <c r="I63" s="31"/>
      <c r="J63" s="31"/>
      <c r="K63" s="31"/>
      <c r="L63" s="31"/>
    </row>
    <row r="64" spans="1:25" ht="43.7" customHeight="1" x14ac:dyDescent="0.25">
      <c r="A64" s="32"/>
      <c r="B64" s="32"/>
      <c r="C64" s="32"/>
      <c r="D64" s="32"/>
      <c r="E64" s="32"/>
      <c r="F64" s="32"/>
      <c r="G64" s="32"/>
      <c r="H64" s="32"/>
      <c r="I64" s="32"/>
      <c r="J64" s="32"/>
      <c r="K64" s="32"/>
      <c r="L64" s="32"/>
    </row>
  </sheetData>
  <mergeCells count="20">
    <mergeCell ref="B20:L20"/>
    <mergeCell ref="A63:L63"/>
    <mergeCell ref="A64:L64"/>
    <mergeCell ref="F21:I21"/>
    <mergeCell ref="B21:D21"/>
    <mergeCell ref="K21:L21"/>
    <mergeCell ref="A22:L22"/>
    <mergeCell ref="A57:L57"/>
    <mergeCell ref="A58:B58"/>
    <mergeCell ref="A59:B59"/>
    <mergeCell ref="A60:B60"/>
    <mergeCell ref="A61:B61"/>
    <mergeCell ref="A62:B62"/>
    <mergeCell ref="A14:L14"/>
    <mergeCell ref="B15:F15"/>
    <mergeCell ref="H15:L15"/>
    <mergeCell ref="B19:L19"/>
    <mergeCell ref="B18:L18"/>
    <mergeCell ref="B17:L17"/>
    <mergeCell ref="B16:L16"/>
  </mergeCells>
  <conditionalFormatting sqref="G24:G56">
    <cfRule type="colorScale" priority="6">
      <colorScale>
        <cfvo type="min"/>
        <cfvo type="percentile" val="50"/>
        <cfvo type="max"/>
        <color rgb="FF63BE7B"/>
        <color rgb="FFFFEB84"/>
        <color rgb="FFF8696B"/>
      </colorScale>
    </cfRule>
  </conditionalFormatting>
  <conditionalFormatting sqref="G58:G62">
    <cfRule type="colorScale" priority="3">
      <colorScale>
        <cfvo type="min"/>
        <cfvo type="percentile" val="50"/>
        <cfvo type="max"/>
        <color rgb="FF63BE7B"/>
        <color rgb="FFFFEB84"/>
        <color rgb="FFF8696B"/>
      </colorScale>
    </cfRule>
  </conditionalFormatting>
  <conditionalFormatting sqref="J24:J56">
    <cfRule type="colorScale" priority="5">
      <colorScale>
        <cfvo type="min"/>
        <cfvo type="percentile" val="50"/>
        <cfvo type="max"/>
        <color rgb="FF63BE7B"/>
        <color rgb="FFFFEB84"/>
        <color rgb="FFF8696B"/>
      </colorScale>
    </cfRule>
  </conditionalFormatting>
  <conditionalFormatting sqref="J58:J62">
    <cfRule type="colorScale" priority="2">
      <colorScale>
        <cfvo type="min"/>
        <cfvo type="percentile" val="50"/>
        <cfvo type="max"/>
        <color rgb="FF63BE7B"/>
        <color rgb="FFFFEB84"/>
        <color rgb="FFF8696B"/>
      </colorScale>
    </cfRule>
  </conditionalFormatting>
  <conditionalFormatting sqref="L24:L56">
    <cfRule type="colorScale" priority="4">
      <colorScale>
        <cfvo type="min"/>
        <cfvo type="percentile" val="50"/>
        <cfvo type="max"/>
        <color rgb="FF63BE7B"/>
        <color rgb="FFFFEB84"/>
        <color rgb="FFF8696B"/>
      </colorScale>
    </cfRule>
  </conditionalFormatting>
  <conditionalFormatting sqref="L58:L62">
    <cfRule type="colorScale" priority="1">
      <colorScale>
        <cfvo type="min"/>
        <cfvo type="percentile" val="50"/>
        <cfvo type="max"/>
        <color rgb="FF63BE7B"/>
        <color rgb="FFFFEB84"/>
        <color rgb="FFF8696B"/>
      </colorScale>
    </cfRule>
  </conditionalFormatting>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38C791-91C2-4258-A737-C3B6275D5570}">
  <sheetPr>
    <tabColor rgb="FF00B050"/>
  </sheetPr>
  <dimension ref="A14:X64"/>
  <sheetViews>
    <sheetView zoomScale="80" zoomScaleNormal="80" workbookViewId="0"/>
  </sheetViews>
  <sheetFormatPr baseColWidth="10" defaultColWidth="10.625" defaultRowHeight="15" x14ac:dyDescent="0.25"/>
  <cols>
    <col min="1" max="1" width="15.875" style="10" customWidth="1"/>
    <col min="2" max="12" width="13.375" style="10" customWidth="1"/>
    <col min="13" max="16384" width="10.625" style="1"/>
  </cols>
  <sheetData>
    <row r="14" spans="1:12" ht="18.75" x14ac:dyDescent="0.25">
      <c r="A14" s="31" t="s">
        <v>63</v>
      </c>
      <c r="B14" s="31"/>
      <c r="C14" s="31"/>
      <c r="D14" s="31"/>
      <c r="E14" s="31"/>
      <c r="F14" s="31"/>
      <c r="G14" s="31"/>
      <c r="H14" s="31"/>
      <c r="I14" s="31"/>
      <c r="J14" s="31"/>
      <c r="K14" s="31"/>
      <c r="L14" s="31"/>
    </row>
    <row r="15" spans="1:12" s="3" customFormat="1" ht="44.1" customHeight="1" x14ac:dyDescent="0.25">
      <c r="A15" s="2" t="s">
        <v>1</v>
      </c>
      <c r="B15" s="42" t="s">
        <v>64</v>
      </c>
      <c r="C15" s="43"/>
      <c r="D15" s="43"/>
      <c r="E15" s="43"/>
      <c r="F15" s="44"/>
      <c r="G15" s="4" t="s">
        <v>3</v>
      </c>
      <c r="H15" s="38" t="s">
        <v>65</v>
      </c>
      <c r="I15" s="38"/>
      <c r="J15" s="38"/>
      <c r="K15" s="38"/>
      <c r="L15" s="38"/>
    </row>
    <row r="16" spans="1:12" s="3" customFormat="1" ht="44.1" customHeight="1" x14ac:dyDescent="0.25">
      <c r="A16" s="2" t="s">
        <v>5</v>
      </c>
      <c r="B16" s="39" t="s">
        <v>21</v>
      </c>
      <c r="C16" s="39"/>
      <c r="D16" s="39"/>
      <c r="E16" s="39"/>
      <c r="F16" s="39"/>
      <c r="G16" s="39"/>
      <c r="H16" s="39"/>
      <c r="I16" s="39"/>
      <c r="J16" s="39"/>
      <c r="K16" s="39"/>
      <c r="L16" s="39"/>
    </row>
    <row r="17" spans="1:14" s="3" customFormat="1" ht="44.1" customHeight="1" x14ac:dyDescent="0.25">
      <c r="A17" s="2" t="s">
        <v>66</v>
      </c>
      <c r="B17" s="39" t="s">
        <v>137</v>
      </c>
      <c r="C17" s="39"/>
      <c r="D17" s="39"/>
      <c r="E17" s="39"/>
      <c r="F17" s="39"/>
      <c r="G17" s="39"/>
      <c r="H17" s="39"/>
      <c r="I17" s="39"/>
      <c r="J17" s="39"/>
      <c r="K17" s="39"/>
      <c r="L17" s="39"/>
    </row>
    <row r="18" spans="1:14" s="3" customFormat="1" ht="44.1" customHeight="1" x14ac:dyDescent="0.25">
      <c r="A18" s="2" t="s">
        <v>68</v>
      </c>
      <c r="B18" s="39" t="s">
        <v>138</v>
      </c>
      <c r="C18" s="39"/>
      <c r="D18" s="39"/>
      <c r="E18" s="39"/>
      <c r="F18" s="39"/>
      <c r="G18" s="39"/>
      <c r="H18" s="39"/>
      <c r="I18" s="39"/>
      <c r="J18" s="39"/>
      <c r="K18" s="39"/>
      <c r="L18" s="39"/>
    </row>
    <row r="19" spans="1:14" s="3" customFormat="1" ht="44.1" customHeight="1" x14ac:dyDescent="0.25">
      <c r="A19" s="2" t="s">
        <v>70</v>
      </c>
      <c r="B19" s="39"/>
      <c r="C19" s="39"/>
      <c r="D19" s="39"/>
      <c r="E19" s="39"/>
      <c r="F19" s="39"/>
      <c r="G19" s="39"/>
      <c r="H19" s="39"/>
      <c r="I19" s="39"/>
      <c r="J19" s="39"/>
      <c r="K19" s="39"/>
      <c r="L19" s="39"/>
    </row>
    <row r="20" spans="1:14" s="3" customFormat="1" ht="44.1" customHeight="1" x14ac:dyDescent="0.25">
      <c r="A20" s="2" t="s">
        <v>71</v>
      </c>
      <c r="B20" s="39" t="s">
        <v>232</v>
      </c>
      <c r="C20" s="39"/>
      <c r="D20" s="39"/>
      <c r="E20" s="39"/>
      <c r="F20" s="39"/>
      <c r="G20" s="39"/>
      <c r="H20" s="39"/>
      <c r="I20" s="39"/>
      <c r="J20" s="39"/>
      <c r="K20" s="39"/>
      <c r="L20" s="39"/>
    </row>
    <row r="21" spans="1:14" s="3" customFormat="1" ht="43.7" customHeight="1" x14ac:dyDescent="0.25">
      <c r="A21" s="27" t="s">
        <v>72</v>
      </c>
      <c r="B21" s="40" t="s">
        <v>73</v>
      </c>
      <c r="C21" s="40"/>
      <c r="D21" s="40"/>
      <c r="E21" s="28" t="s">
        <v>74</v>
      </c>
      <c r="F21" s="41" t="s">
        <v>139</v>
      </c>
      <c r="G21" s="36"/>
      <c r="H21" s="36"/>
      <c r="I21" s="37"/>
      <c r="J21" s="2" t="s">
        <v>76</v>
      </c>
      <c r="K21" s="39" t="s">
        <v>14</v>
      </c>
      <c r="L21" s="39"/>
    </row>
    <row r="22" spans="1:14" ht="18.75" x14ac:dyDescent="0.25">
      <c r="A22" s="31" t="s">
        <v>77</v>
      </c>
      <c r="B22" s="31"/>
      <c r="C22" s="31"/>
      <c r="D22" s="31"/>
      <c r="E22" s="31"/>
      <c r="F22" s="31"/>
      <c r="G22" s="31"/>
      <c r="H22" s="31"/>
      <c r="I22" s="31"/>
      <c r="J22" s="31"/>
      <c r="K22" s="31"/>
      <c r="L22" s="31"/>
    </row>
    <row r="23" spans="1:14" s="6" customFormat="1" ht="32.25" customHeight="1" x14ac:dyDescent="0.25">
      <c r="A23" s="4" t="s">
        <v>78</v>
      </c>
      <c r="B23" s="5" t="s">
        <v>79</v>
      </c>
      <c r="C23" s="2" t="s">
        <v>80</v>
      </c>
      <c r="D23" s="2" t="s">
        <v>81</v>
      </c>
      <c r="E23" s="2" t="s">
        <v>82</v>
      </c>
      <c r="F23" s="2" t="s">
        <v>83</v>
      </c>
      <c r="G23" s="2" t="s">
        <v>84</v>
      </c>
      <c r="H23" s="2" t="s">
        <v>85</v>
      </c>
      <c r="I23" s="2" t="s">
        <v>86</v>
      </c>
      <c r="J23" s="2" t="s">
        <v>87</v>
      </c>
      <c r="K23" s="2" t="s">
        <v>88</v>
      </c>
      <c r="L23" s="2" t="s">
        <v>89</v>
      </c>
    </row>
    <row r="24" spans="1:14" x14ac:dyDescent="0.25">
      <c r="A24" s="7">
        <v>5</v>
      </c>
      <c r="B24" s="7" t="s">
        <v>90</v>
      </c>
      <c r="C24" s="9">
        <v>0.84122811261820696</v>
      </c>
      <c r="D24" s="9">
        <v>0.79066823728778501</v>
      </c>
      <c r="E24" s="23">
        <f>(C24-D24)/D24</f>
        <v>6.3945752397815511E-2</v>
      </c>
      <c r="F24" s="8">
        <f>ABS(E24)</f>
        <v>6.3945752397815511E-2</v>
      </c>
      <c r="G24" s="7">
        <f>RANK(F24,$F$24:$F$56,1)</f>
        <v>11</v>
      </c>
      <c r="H24" s="9">
        <v>0.81544565724267115</v>
      </c>
      <c r="I24" s="9">
        <f>MIN($H$24:$H$56)/H24</f>
        <v>0.35458003360767953</v>
      </c>
      <c r="J24" s="7">
        <f>RANK(I24,$I$24:$I$56,1)</f>
        <v>10</v>
      </c>
      <c r="K24" s="8">
        <f>I24*F24</f>
        <v>2.2673887034285779E-2</v>
      </c>
      <c r="L24" s="7">
        <f>RANK(K24,$K$24:$K$56,1)</f>
        <v>11</v>
      </c>
      <c r="M24" s="6">
        <f>IF(E24&gt;0,1,-1)</f>
        <v>1</v>
      </c>
      <c r="N24" s="6">
        <f>K24*M24</f>
        <v>2.2673887034285779E-2</v>
      </c>
    </row>
    <row r="25" spans="1:14" x14ac:dyDescent="0.25">
      <c r="A25" s="7">
        <v>8</v>
      </c>
      <c r="B25" s="7" t="s">
        <v>91</v>
      </c>
      <c r="C25" s="9">
        <v>0.82561366302680295</v>
      </c>
      <c r="D25" s="9">
        <v>0.76352590181719604</v>
      </c>
      <c r="E25" s="23">
        <f t="shared" ref="E25:E56" si="0">(C25-D25)/D25</f>
        <v>8.1317164305543116E-2</v>
      </c>
      <c r="F25" s="8">
        <f t="shared" ref="F25:F56" si="1">ABS(E25)</f>
        <v>8.1317164305543116E-2</v>
      </c>
      <c r="G25" s="7">
        <f t="shared" ref="G25:G56" si="2">RANK(F25,$F$24:$F$56,1)</f>
        <v>19</v>
      </c>
      <c r="H25" s="9">
        <v>0.79396426339569637</v>
      </c>
      <c r="I25" s="9">
        <f t="shared" ref="I25:I56" si="3">MIN($H$24:$H$56)/H25</f>
        <v>0.36417350488008116</v>
      </c>
      <c r="J25" s="7">
        <f t="shared" ref="J25:J56" si="4">RANK(I25,$I$24:$I$56,1)</f>
        <v>11</v>
      </c>
      <c r="K25" s="8">
        <f t="shared" ref="K25:K56" si="5">I25*F25</f>
        <v>2.9613556732059069E-2</v>
      </c>
      <c r="L25" s="7">
        <f t="shared" ref="L25:L56" si="6">RANK(K25,$K$24:$K$56,1)</f>
        <v>17</v>
      </c>
      <c r="M25" s="6">
        <f t="shared" ref="M25:M56" si="7">IF(E25&gt;0,1,-1)</f>
        <v>1</v>
      </c>
      <c r="N25" s="6">
        <f t="shared" ref="N25:N56" si="8">K25*M25</f>
        <v>2.9613556732059069E-2</v>
      </c>
    </row>
    <row r="26" spans="1:14" x14ac:dyDescent="0.25">
      <c r="A26" s="7">
        <v>11</v>
      </c>
      <c r="B26" s="7" t="s">
        <v>92</v>
      </c>
      <c r="C26" s="9">
        <v>0.89702099723409101</v>
      </c>
      <c r="D26" s="9">
        <v>0.86557349801848005</v>
      </c>
      <c r="E26" s="23">
        <f t="shared" si="0"/>
        <v>3.6331402575982698E-2</v>
      </c>
      <c r="F26" s="8">
        <f t="shared" si="1"/>
        <v>3.6331402575982698E-2</v>
      </c>
      <c r="G26" s="7">
        <f t="shared" si="2"/>
        <v>3</v>
      </c>
      <c r="H26" s="9">
        <v>0.88101902141594179</v>
      </c>
      <c r="I26" s="9">
        <f t="shared" si="3"/>
        <v>0.32818899651638184</v>
      </c>
      <c r="J26" s="7">
        <f t="shared" si="4"/>
        <v>1</v>
      </c>
      <c r="K26" s="8">
        <f t="shared" si="5"/>
        <v>1.1923566553444452E-2</v>
      </c>
      <c r="L26" s="7">
        <f t="shared" si="6"/>
        <v>2</v>
      </c>
      <c r="M26" s="6">
        <f t="shared" si="7"/>
        <v>1</v>
      </c>
      <c r="N26" s="6">
        <f t="shared" si="8"/>
        <v>1.1923566553444452E-2</v>
      </c>
    </row>
    <row r="27" spans="1:14" x14ac:dyDescent="0.25">
      <c r="A27" s="7">
        <v>13</v>
      </c>
      <c r="B27" s="7" t="s">
        <v>93</v>
      </c>
      <c r="C27" s="9">
        <v>0.86308241809693298</v>
      </c>
      <c r="D27" s="9">
        <v>0.787731735982106</v>
      </c>
      <c r="E27" s="23">
        <f t="shared" si="0"/>
        <v>9.5655257587005021E-2</v>
      </c>
      <c r="F27" s="8">
        <f t="shared" si="1"/>
        <v>9.5655257587005021E-2</v>
      </c>
      <c r="G27" s="7">
        <f t="shared" si="2"/>
        <v>26</v>
      </c>
      <c r="H27" s="9">
        <v>0.82433521353746975</v>
      </c>
      <c r="I27" s="9">
        <f t="shared" si="3"/>
        <v>0.35075627463438441</v>
      </c>
      <c r="J27" s="7">
        <f t="shared" si="4"/>
        <v>9</v>
      </c>
      <c r="K27" s="8">
        <f t="shared" si="5"/>
        <v>3.3551681800410314E-2</v>
      </c>
      <c r="L27" s="7">
        <f t="shared" si="6"/>
        <v>20</v>
      </c>
      <c r="M27" s="6">
        <f t="shared" si="7"/>
        <v>1</v>
      </c>
      <c r="N27" s="6">
        <f t="shared" si="8"/>
        <v>3.3551681800410314E-2</v>
      </c>
    </row>
    <row r="28" spans="1:14" x14ac:dyDescent="0.25">
      <c r="A28" s="7">
        <v>15</v>
      </c>
      <c r="B28" s="7" t="s">
        <v>94</v>
      </c>
      <c r="C28" s="9">
        <v>0.90361603177091498</v>
      </c>
      <c r="D28" s="9">
        <v>0.84728140446565503</v>
      </c>
      <c r="E28" s="23">
        <f t="shared" si="0"/>
        <v>6.6488686059135035E-2</v>
      </c>
      <c r="F28" s="8">
        <f t="shared" si="1"/>
        <v>6.6488686059135035E-2</v>
      </c>
      <c r="G28" s="7">
        <f t="shared" si="2"/>
        <v>15</v>
      </c>
      <c r="H28" s="9">
        <v>0.87445647379100866</v>
      </c>
      <c r="I28" s="9">
        <f t="shared" si="3"/>
        <v>0.33065196178014239</v>
      </c>
      <c r="J28" s="7">
        <f t="shared" si="4"/>
        <v>3</v>
      </c>
      <c r="K28" s="8">
        <f t="shared" si="5"/>
        <v>2.1984614481637004E-2</v>
      </c>
      <c r="L28" s="7">
        <f t="shared" si="6"/>
        <v>10</v>
      </c>
      <c r="M28" s="6">
        <f t="shared" si="7"/>
        <v>1</v>
      </c>
      <c r="N28" s="6">
        <f t="shared" si="8"/>
        <v>2.1984614481637004E-2</v>
      </c>
    </row>
    <row r="29" spans="1:14" x14ac:dyDescent="0.25">
      <c r="A29" s="7">
        <v>17</v>
      </c>
      <c r="B29" s="7" t="s">
        <v>95</v>
      </c>
      <c r="C29" s="9">
        <v>0.77048114434330295</v>
      </c>
      <c r="D29" s="9">
        <v>0.71952688643083995</v>
      </c>
      <c r="E29" s="23">
        <f t="shared" si="0"/>
        <v>7.0816336225068444E-2</v>
      </c>
      <c r="F29" s="8">
        <f t="shared" si="1"/>
        <v>7.0816336225068444E-2</v>
      </c>
      <c r="G29" s="7">
        <f t="shared" si="2"/>
        <v>17</v>
      </c>
      <c r="H29" s="9">
        <v>0.74441061655989094</v>
      </c>
      <c r="I29" s="9">
        <f t="shared" si="3"/>
        <v>0.38841567022046908</v>
      </c>
      <c r="J29" s="7">
        <f t="shared" si="4"/>
        <v>18</v>
      </c>
      <c r="K29" s="8">
        <f t="shared" si="5"/>
        <v>2.7506174697418041E-2</v>
      </c>
      <c r="L29" s="7">
        <f t="shared" si="6"/>
        <v>15</v>
      </c>
      <c r="M29" s="6">
        <f t="shared" si="7"/>
        <v>1</v>
      </c>
      <c r="N29" s="6">
        <f t="shared" si="8"/>
        <v>2.7506174697418041E-2</v>
      </c>
    </row>
    <row r="30" spans="1:14" x14ac:dyDescent="0.25">
      <c r="A30" s="7">
        <v>18</v>
      </c>
      <c r="B30" s="7" t="s">
        <v>96</v>
      </c>
      <c r="C30" s="9">
        <v>0.69216394667995496</v>
      </c>
      <c r="D30" s="9">
        <v>0.61474336072406799</v>
      </c>
      <c r="E30" s="23">
        <f t="shared" si="0"/>
        <v>0.12593968622076385</v>
      </c>
      <c r="F30" s="8">
        <f t="shared" si="1"/>
        <v>0.12593968622076385</v>
      </c>
      <c r="G30" s="7">
        <f t="shared" si="2"/>
        <v>31</v>
      </c>
      <c r="H30" s="9">
        <v>0.65258158792011689</v>
      </c>
      <c r="I30" s="9">
        <f t="shared" si="3"/>
        <v>0.4430721827011409</v>
      </c>
      <c r="J30" s="7">
        <f t="shared" si="4"/>
        <v>26</v>
      </c>
      <c r="K30" s="8">
        <f t="shared" si="5"/>
        <v>5.5800371662530636E-2</v>
      </c>
      <c r="L30" s="7">
        <f t="shared" si="6"/>
        <v>29</v>
      </c>
      <c r="M30" s="6">
        <f t="shared" si="7"/>
        <v>1</v>
      </c>
      <c r="N30" s="6">
        <f t="shared" si="8"/>
        <v>5.5800371662530636E-2</v>
      </c>
    </row>
    <row r="31" spans="1:14" x14ac:dyDescent="0.25">
      <c r="A31" s="7">
        <v>19</v>
      </c>
      <c r="B31" s="7" t="s">
        <v>97</v>
      </c>
      <c r="C31" s="9">
        <v>0.71954633403318102</v>
      </c>
      <c r="D31" s="9">
        <v>0.67558190253380401</v>
      </c>
      <c r="E31" s="23">
        <f t="shared" si="0"/>
        <v>6.5076390197082237E-2</v>
      </c>
      <c r="F31" s="8">
        <f t="shared" si="1"/>
        <v>6.5076390197082237E-2</v>
      </c>
      <c r="G31" s="7">
        <f t="shared" si="2"/>
        <v>13</v>
      </c>
      <c r="H31" s="9">
        <v>0.6971520904867704</v>
      </c>
      <c r="I31" s="9">
        <f t="shared" si="3"/>
        <v>0.41474558062137745</v>
      </c>
      <c r="J31" s="7">
        <f t="shared" si="4"/>
        <v>21</v>
      </c>
      <c r="K31" s="8">
        <f t="shared" si="5"/>
        <v>2.6990145237032189E-2</v>
      </c>
      <c r="L31" s="7">
        <f t="shared" si="6"/>
        <v>14</v>
      </c>
      <c r="M31" s="6">
        <f t="shared" si="7"/>
        <v>1</v>
      </c>
      <c r="N31" s="6">
        <f t="shared" si="8"/>
        <v>2.6990145237032189E-2</v>
      </c>
    </row>
    <row r="32" spans="1:14" x14ac:dyDescent="0.25">
      <c r="A32" s="7">
        <v>20</v>
      </c>
      <c r="B32" s="7" t="s">
        <v>98</v>
      </c>
      <c r="C32" s="9">
        <v>0.72569138276553102</v>
      </c>
      <c r="D32" s="9">
        <v>0.66144780502688905</v>
      </c>
      <c r="E32" s="23">
        <f t="shared" si="0"/>
        <v>9.7125694953406574E-2</v>
      </c>
      <c r="F32" s="8">
        <f t="shared" si="1"/>
        <v>9.7125694953406574E-2</v>
      </c>
      <c r="G32" s="7">
        <f t="shared" si="2"/>
        <v>28</v>
      </c>
      <c r="H32" s="9">
        <v>0.69277296800797361</v>
      </c>
      <c r="I32" s="9">
        <f t="shared" si="3"/>
        <v>0.41736725002672842</v>
      </c>
      <c r="J32" s="7">
        <f t="shared" si="4"/>
        <v>22</v>
      </c>
      <c r="K32" s="8">
        <f t="shared" si="5"/>
        <v>4.0537084209638197E-2</v>
      </c>
      <c r="L32" s="7">
        <f t="shared" si="6"/>
        <v>26</v>
      </c>
      <c r="M32" s="6">
        <f t="shared" si="7"/>
        <v>1</v>
      </c>
      <c r="N32" s="6">
        <f t="shared" si="8"/>
        <v>4.0537084209638197E-2</v>
      </c>
    </row>
    <row r="33" spans="1:14" x14ac:dyDescent="0.25">
      <c r="A33" s="7">
        <v>23</v>
      </c>
      <c r="B33" s="7" t="s">
        <v>99</v>
      </c>
      <c r="C33" s="9">
        <v>0.78932535621506705</v>
      </c>
      <c r="D33" s="9">
        <v>0.741451736754144</v>
      </c>
      <c r="E33" s="23">
        <f t="shared" si="0"/>
        <v>6.4567411589727439E-2</v>
      </c>
      <c r="F33" s="8">
        <f t="shared" si="1"/>
        <v>6.4567411589727439E-2</v>
      </c>
      <c r="G33" s="7">
        <f t="shared" si="2"/>
        <v>12</v>
      </c>
      <c r="H33" s="9">
        <v>0.76485392359080129</v>
      </c>
      <c r="I33" s="9">
        <f t="shared" si="3"/>
        <v>0.37803394822490793</v>
      </c>
      <c r="J33" s="7">
        <f t="shared" si="4"/>
        <v>16</v>
      </c>
      <c r="K33" s="8">
        <f t="shared" si="5"/>
        <v>2.4408673529927344E-2</v>
      </c>
      <c r="L33" s="7">
        <f t="shared" si="6"/>
        <v>12</v>
      </c>
      <c r="M33" s="6">
        <f t="shared" si="7"/>
        <v>1</v>
      </c>
      <c r="N33" s="6">
        <f t="shared" si="8"/>
        <v>2.4408673529927344E-2</v>
      </c>
    </row>
    <row r="34" spans="1:14" x14ac:dyDescent="0.25">
      <c r="A34" s="7">
        <v>25</v>
      </c>
      <c r="B34" s="7" t="s">
        <v>100</v>
      </c>
      <c r="C34" s="9">
        <v>0.89593274973927906</v>
      </c>
      <c r="D34" s="9">
        <v>0.86248968169280604</v>
      </c>
      <c r="E34" s="23">
        <f t="shared" si="0"/>
        <v>3.877503552371131E-2</v>
      </c>
      <c r="F34" s="8">
        <f t="shared" si="1"/>
        <v>3.877503552371131E-2</v>
      </c>
      <c r="G34" s="7">
        <f t="shared" si="2"/>
        <v>4</v>
      </c>
      <c r="H34" s="9">
        <v>0.87883171099569146</v>
      </c>
      <c r="I34" s="9">
        <f t="shared" si="3"/>
        <v>0.32900582094694147</v>
      </c>
      <c r="J34" s="7">
        <f t="shared" si="4"/>
        <v>2</v>
      </c>
      <c r="K34" s="8">
        <f t="shared" si="5"/>
        <v>1.2757212394725458E-2</v>
      </c>
      <c r="L34" s="7">
        <f t="shared" si="6"/>
        <v>3</v>
      </c>
      <c r="M34" s="6">
        <f t="shared" si="7"/>
        <v>1</v>
      </c>
      <c r="N34" s="6">
        <f t="shared" si="8"/>
        <v>1.2757212394725458E-2</v>
      </c>
    </row>
    <row r="35" spans="1:14" x14ac:dyDescent="0.25">
      <c r="A35" s="7">
        <v>27</v>
      </c>
      <c r="B35" s="7" t="s">
        <v>101</v>
      </c>
      <c r="C35" s="9">
        <v>0.62179250318183699</v>
      </c>
      <c r="D35" s="9">
        <v>0.56322841512724997</v>
      </c>
      <c r="E35" s="23">
        <f t="shared" si="0"/>
        <v>0.10397928528047658</v>
      </c>
      <c r="F35" s="8">
        <f t="shared" si="1"/>
        <v>0.10397928528047658</v>
      </c>
      <c r="G35" s="7">
        <f t="shared" si="2"/>
        <v>30</v>
      </c>
      <c r="H35" s="9">
        <v>0.59199725712441764</v>
      </c>
      <c r="I35" s="9">
        <f t="shared" si="3"/>
        <v>0.48841568955035736</v>
      </c>
      <c r="J35" s="7">
        <f t="shared" si="4"/>
        <v>29</v>
      </c>
      <c r="K35" s="8">
        <f t="shared" si="5"/>
        <v>5.0785114319217291E-2</v>
      </c>
      <c r="L35" s="7">
        <f t="shared" si="6"/>
        <v>27</v>
      </c>
      <c r="M35" s="6">
        <f t="shared" si="7"/>
        <v>1</v>
      </c>
      <c r="N35" s="6">
        <f t="shared" si="8"/>
        <v>5.0785114319217291E-2</v>
      </c>
    </row>
    <row r="36" spans="1:14" x14ac:dyDescent="0.25">
      <c r="A36" s="7">
        <v>41</v>
      </c>
      <c r="B36" s="7" t="s">
        <v>102</v>
      </c>
      <c r="C36" s="9">
        <v>0.80495549554955503</v>
      </c>
      <c r="D36" s="9">
        <v>0.73948339483394798</v>
      </c>
      <c r="E36" s="23">
        <f t="shared" si="0"/>
        <v>8.8537621227193206E-2</v>
      </c>
      <c r="F36" s="8">
        <f t="shared" si="1"/>
        <v>8.8537621227193206E-2</v>
      </c>
      <c r="G36" s="7">
        <f t="shared" si="2"/>
        <v>22</v>
      </c>
      <c r="H36" s="9">
        <v>0.77141742173875927</v>
      </c>
      <c r="I36" s="9">
        <f t="shared" si="3"/>
        <v>0.37481749880450621</v>
      </c>
      <c r="J36" s="7">
        <f t="shared" si="4"/>
        <v>15</v>
      </c>
      <c r="K36" s="8">
        <f t="shared" si="5"/>
        <v>3.3185449738477313E-2</v>
      </c>
      <c r="L36" s="7">
        <f t="shared" si="6"/>
        <v>19</v>
      </c>
      <c r="M36" s="6">
        <f t="shared" si="7"/>
        <v>1</v>
      </c>
      <c r="N36" s="6">
        <f t="shared" si="8"/>
        <v>3.3185449738477313E-2</v>
      </c>
    </row>
    <row r="37" spans="1:14" x14ac:dyDescent="0.25">
      <c r="A37" s="7">
        <v>44</v>
      </c>
      <c r="B37" s="7" t="s">
        <v>103</v>
      </c>
      <c r="C37" s="9">
        <v>0.63815168114846998</v>
      </c>
      <c r="D37" s="9">
        <v>0.56652556915684704</v>
      </c>
      <c r="E37" s="23">
        <f t="shared" si="0"/>
        <v>0.12643050180104526</v>
      </c>
      <c r="F37" s="8">
        <f t="shared" si="1"/>
        <v>0.12643050180104526</v>
      </c>
      <c r="G37" s="7">
        <f t="shared" si="2"/>
        <v>32</v>
      </c>
      <c r="H37" s="9">
        <v>0.60177556735651949</v>
      </c>
      <c r="I37" s="9">
        <f t="shared" si="3"/>
        <v>0.48047937509407457</v>
      </c>
      <c r="J37" s="7">
        <f t="shared" si="4"/>
        <v>28</v>
      </c>
      <c r="K37" s="8">
        <f t="shared" si="5"/>
        <v>6.0747248498196495E-2</v>
      </c>
      <c r="L37" s="7">
        <f t="shared" si="6"/>
        <v>32</v>
      </c>
      <c r="M37" s="6">
        <f t="shared" si="7"/>
        <v>1</v>
      </c>
      <c r="N37" s="6">
        <f t="shared" si="8"/>
        <v>6.0747248498196495E-2</v>
      </c>
    </row>
    <row r="38" spans="1:14" x14ac:dyDescent="0.25">
      <c r="A38" s="7">
        <v>47</v>
      </c>
      <c r="B38" s="7" t="s">
        <v>104</v>
      </c>
      <c r="C38" s="9">
        <v>0.77014474371409403</v>
      </c>
      <c r="D38" s="9">
        <v>0.70605654656983696</v>
      </c>
      <c r="E38" s="23">
        <f t="shared" si="0"/>
        <v>9.0769213111343935E-2</v>
      </c>
      <c r="F38" s="8">
        <f t="shared" si="1"/>
        <v>9.0769213111343935E-2</v>
      </c>
      <c r="G38" s="7">
        <f t="shared" si="2"/>
        <v>23</v>
      </c>
      <c r="H38" s="9">
        <v>0.737194591459436</v>
      </c>
      <c r="I38" s="9">
        <f t="shared" si="3"/>
        <v>0.39221767481761644</v>
      </c>
      <c r="J38" s="7">
        <f t="shared" si="4"/>
        <v>19</v>
      </c>
      <c r="K38" s="8">
        <f t="shared" si="5"/>
        <v>3.5601289711556024E-2</v>
      </c>
      <c r="L38" s="7">
        <f t="shared" si="6"/>
        <v>22</v>
      </c>
      <c r="M38" s="6">
        <f t="shared" si="7"/>
        <v>1</v>
      </c>
      <c r="N38" s="6">
        <f t="shared" si="8"/>
        <v>3.5601289711556024E-2</v>
      </c>
    </row>
    <row r="39" spans="1:14" x14ac:dyDescent="0.25">
      <c r="A39" s="7">
        <v>50</v>
      </c>
      <c r="B39" s="7" t="s">
        <v>105</v>
      </c>
      <c r="C39" s="9">
        <v>0.80716756607167595</v>
      </c>
      <c r="D39" s="9">
        <v>0.75704789679724604</v>
      </c>
      <c r="E39" s="23">
        <f t="shared" si="0"/>
        <v>6.6204092880338641E-2</v>
      </c>
      <c r="F39" s="8">
        <f t="shared" si="1"/>
        <v>6.6204092880338641E-2</v>
      </c>
      <c r="G39" s="7">
        <f t="shared" si="2"/>
        <v>14</v>
      </c>
      <c r="H39" s="9">
        <v>0.78145722141355334</v>
      </c>
      <c r="I39" s="9">
        <f t="shared" si="3"/>
        <v>0.37000201754783846</v>
      </c>
      <c r="J39" s="7">
        <f t="shared" si="4"/>
        <v>13</v>
      </c>
      <c r="K39" s="8">
        <f t="shared" si="5"/>
        <v>2.4495647935649786E-2</v>
      </c>
      <c r="L39" s="7">
        <f t="shared" si="6"/>
        <v>13</v>
      </c>
      <c r="M39" s="6">
        <f t="shared" si="7"/>
        <v>1</v>
      </c>
      <c r="N39" s="6">
        <f t="shared" si="8"/>
        <v>2.4495647935649786E-2</v>
      </c>
    </row>
    <row r="40" spans="1:14" x14ac:dyDescent="0.25">
      <c r="A40" s="7">
        <v>52</v>
      </c>
      <c r="B40" s="7" t="s">
        <v>106</v>
      </c>
      <c r="C40" s="9">
        <v>0.69323371524717603</v>
      </c>
      <c r="D40" s="9">
        <v>0.63780101698167502</v>
      </c>
      <c r="E40" s="23">
        <f t="shared" si="0"/>
        <v>8.6912213667877672E-2</v>
      </c>
      <c r="F40" s="8">
        <f t="shared" si="1"/>
        <v>8.6912213667877672E-2</v>
      </c>
      <c r="G40" s="7">
        <f t="shared" si="2"/>
        <v>21</v>
      </c>
      <c r="H40" s="9">
        <v>0.664922235615794</v>
      </c>
      <c r="I40" s="9">
        <f t="shared" si="3"/>
        <v>0.43484896889117458</v>
      </c>
      <c r="J40" s="7">
        <f t="shared" si="4"/>
        <v>25</v>
      </c>
      <c r="K40" s="8">
        <f t="shared" si="5"/>
        <v>3.7793686497526055E-2</v>
      </c>
      <c r="L40" s="7">
        <f t="shared" si="6"/>
        <v>24</v>
      </c>
      <c r="M40" s="6">
        <f t="shared" si="7"/>
        <v>1</v>
      </c>
      <c r="N40" s="6">
        <f t="shared" si="8"/>
        <v>3.7793686497526055E-2</v>
      </c>
    </row>
    <row r="41" spans="1:14" x14ac:dyDescent="0.25">
      <c r="A41" s="7">
        <v>54</v>
      </c>
      <c r="B41" s="7" t="s">
        <v>107</v>
      </c>
      <c r="C41" s="9">
        <v>0.79992430693537697</v>
      </c>
      <c r="D41" s="9">
        <v>0.72898774659527799</v>
      </c>
      <c r="E41" s="23">
        <f t="shared" si="0"/>
        <v>9.7308302740898883E-2</v>
      </c>
      <c r="F41" s="8">
        <f t="shared" si="1"/>
        <v>9.7308302740898883E-2</v>
      </c>
      <c r="G41" s="7">
        <f t="shared" si="2"/>
        <v>29</v>
      </c>
      <c r="H41" s="9">
        <v>0.76353649207856</v>
      </c>
      <c r="I41" s="9">
        <f t="shared" si="3"/>
        <v>0.37868622069813668</v>
      </c>
      <c r="J41" s="7">
        <f t="shared" si="4"/>
        <v>17</v>
      </c>
      <c r="K41" s="8">
        <f t="shared" si="5"/>
        <v>3.6849313407501132E-2</v>
      </c>
      <c r="L41" s="7">
        <f t="shared" si="6"/>
        <v>23</v>
      </c>
      <c r="M41" s="6">
        <f t="shared" si="7"/>
        <v>1</v>
      </c>
      <c r="N41" s="6">
        <f t="shared" si="8"/>
        <v>3.6849313407501132E-2</v>
      </c>
    </row>
    <row r="42" spans="1:14" x14ac:dyDescent="0.25">
      <c r="A42" s="7">
        <v>63</v>
      </c>
      <c r="B42" s="7" t="s">
        <v>229</v>
      </c>
      <c r="C42" s="9">
        <v>0.87216913701000698</v>
      </c>
      <c r="D42" s="9">
        <v>0.82539229671897296</v>
      </c>
      <c r="E42" s="23">
        <f t="shared" si="0"/>
        <v>5.667225206362745E-2</v>
      </c>
      <c r="F42" s="8">
        <f t="shared" si="1"/>
        <v>5.667225206362745E-2</v>
      </c>
      <c r="G42" s="7">
        <f t="shared" si="2"/>
        <v>10</v>
      </c>
      <c r="H42" s="9">
        <v>0.84815642048991247</v>
      </c>
      <c r="I42" s="9">
        <f t="shared" si="3"/>
        <v>0.34090498116294288</v>
      </c>
      <c r="J42" s="7">
        <f t="shared" si="4"/>
        <v>7</v>
      </c>
      <c r="K42" s="8">
        <f t="shared" si="5"/>
        <v>1.9319853022212466E-2</v>
      </c>
      <c r="L42" s="7">
        <f t="shared" si="6"/>
        <v>8</v>
      </c>
      <c r="M42" s="6">
        <f t="shared" si="7"/>
        <v>1</v>
      </c>
      <c r="N42" s="6">
        <f t="shared" si="8"/>
        <v>1.9319853022212466E-2</v>
      </c>
    </row>
    <row r="43" spans="1:14" x14ac:dyDescent="0.25">
      <c r="A43" s="7">
        <v>66</v>
      </c>
      <c r="B43" s="7" t="s">
        <v>108</v>
      </c>
      <c r="C43" s="9">
        <v>0.87400110768257</v>
      </c>
      <c r="D43" s="9">
        <v>0.83678299087186803</v>
      </c>
      <c r="E43" s="23">
        <f t="shared" si="0"/>
        <v>4.4477621099735021E-2</v>
      </c>
      <c r="F43" s="8">
        <f t="shared" si="1"/>
        <v>4.4477621099735021E-2</v>
      </c>
      <c r="G43" s="7">
        <f t="shared" si="2"/>
        <v>7</v>
      </c>
      <c r="H43" s="9">
        <v>0.85491049923890639</v>
      </c>
      <c r="I43" s="9">
        <f t="shared" si="3"/>
        <v>0.33821171784386017</v>
      </c>
      <c r="J43" s="7">
        <f t="shared" si="4"/>
        <v>5</v>
      </c>
      <c r="K43" s="8">
        <f>I43*F43</f>
        <v>1.5042852637749703E-2</v>
      </c>
      <c r="L43" s="7">
        <f t="shared" si="6"/>
        <v>6</v>
      </c>
      <c r="M43" s="6">
        <f t="shared" si="7"/>
        <v>1</v>
      </c>
      <c r="N43" s="6">
        <f t="shared" si="8"/>
        <v>1.5042852637749703E-2</v>
      </c>
    </row>
    <row r="44" spans="1:14" x14ac:dyDescent="0.25">
      <c r="A44" s="7">
        <v>68</v>
      </c>
      <c r="B44" s="7" t="s">
        <v>109</v>
      </c>
      <c r="C44" s="9">
        <v>0.86151351838229795</v>
      </c>
      <c r="D44" s="9">
        <v>0.81864757039120595</v>
      </c>
      <c r="E44" s="23">
        <f t="shared" si="0"/>
        <v>5.2361907054347831E-2</v>
      </c>
      <c r="F44" s="8">
        <f t="shared" si="1"/>
        <v>5.2361907054347831E-2</v>
      </c>
      <c r="G44" s="7">
        <f t="shared" si="2"/>
        <v>9</v>
      </c>
      <c r="H44" s="9">
        <v>0.83959793095858248</v>
      </c>
      <c r="I44" s="9">
        <f t="shared" si="3"/>
        <v>0.34438001558701559</v>
      </c>
      <c r="J44" s="7">
        <f t="shared" si="4"/>
        <v>8</v>
      </c>
      <c r="K44" s="8">
        <f t="shared" si="5"/>
        <v>1.8032394367542167E-2</v>
      </c>
      <c r="L44" s="7">
        <f t="shared" si="6"/>
        <v>7</v>
      </c>
      <c r="M44" s="6">
        <f t="shared" si="7"/>
        <v>1</v>
      </c>
      <c r="N44" s="6">
        <f t="shared" si="8"/>
        <v>1.8032394367542167E-2</v>
      </c>
    </row>
    <row r="45" spans="1:14" x14ac:dyDescent="0.25">
      <c r="A45" s="7">
        <v>70</v>
      </c>
      <c r="B45" s="7" t="s">
        <v>110</v>
      </c>
      <c r="C45" s="9">
        <v>0.806226724266349</v>
      </c>
      <c r="D45" s="9">
        <v>0.73890911159140005</v>
      </c>
      <c r="E45" s="23">
        <f t="shared" si="0"/>
        <v>9.1104050036635714E-2</v>
      </c>
      <c r="F45" s="8">
        <f t="shared" si="1"/>
        <v>9.1104050036635714E-2</v>
      </c>
      <c r="G45" s="7">
        <f t="shared" si="2"/>
        <v>24</v>
      </c>
      <c r="H45" s="9">
        <v>0.77178483609538917</v>
      </c>
      <c r="I45" s="9">
        <f t="shared" si="3"/>
        <v>0.37463906393025603</v>
      </c>
      <c r="J45" s="7">
        <f t="shared" si="4"/>
        <v>14</v>
      </c>
      <c r="K45" s="8">
        <f t="shared" si="5"/>
        <v>3.4131136025980412E-2</v>
      </c>
      <c r="L45" s="7">
        <f t="shared" si="6"/>
        <v>21</v>
      </c>
      <c r="M45" s="6">
        <f t="shared" si="7"/>
        <v>1</v>
      </c>
      <c r="N45" s="6">
        <f t="shared" si="8"/>
        <v>3.4131136025980412E-2</v>
      </c>
    </row>
    <row r="46" spans="1:14" x14ac:dyDescent="0.25">
      <c r="A46" s="7">
        <v>73</v>
      </c>
      <c r="B46" s="7" t="s">
        <v>111</v>
      </c>
      <c r="C46" s="9">
        <v>0.87070340292941395</v>
      </c>
      <c r="D46" s="9">
        <v>0.83706167576304102</v>
      </c>
      <c r="E46" s="23">
        <f t="shared" si="0"/>
        <v>4.0190260933528114E-2</v>
      </c>
      <c r="F46" s="8">
        <f t="shared" si="1"/>
        <v>4.0190260933528114E-2</v>
      </c>
      <c r="G46" s="7">
        <f t="shared" si="2"/>
        <v>5</v>
      </c>
      <c r="H46" s="9">
        <v>0.85349310964649494</v>
      </c>
      <c r="I46" s="9">
        <f t="shared" si="3"/>
        <v>0.33877338350171421</v>
      </c>
      <c r="J46" s="7">
        <f t="shared" si="4"/>
        <v>6</v>
      </c>
      <c r="K46" s="8">
        <f t="shared" si="5"/>
        <v>1.3615390680268083E-2</v>
      </c>
      <c r="L46" s="7">
        <f t="shared" si="6"/>
        <v>4</v>
      </c>
      <c r="M46" s="6">
        <f t="shared" si="7"/>
        <v>1</v>
      </c>
      <c r="N46" s="6">
        <f t="shared" si="8"/>
        <v>1.3615390680268083E-2</v>
      </c>
    </row>
    <row r="47" spans="1:14" x14ac:dyDescent="0.25">
      <c r="A47" s="7">
        <v>76</v>
      </c>
      <c r="B47" s="7" t="s">
        <v>112</v>
      </c>
      <c r="C47" s="9">
        <v>0.69841607917474202</v>
      </c>
      <c r="D47" s="9">
        <v>0.66679122810659697</v>
      </c>
      <c r="E47" s="23">
        <f t="shared" si="0"/>
        <v>4.7428414974723283E-2</v>
      </c>
      <c r="F47" s="8">
        <f t="shared" si="1"/>
        <v>4.7428414974723283E-2</v>
      </c>
      <c r="G47" s="7">
        <f t="shared" si="2"/>
        <v>8</v>
      </c>
      <c r="H47" s="9">
        <v>0.68240117746005047</v>
      </c>
      <c r="I47" s="9">
        <f t="shared" si="3"/>
        <v>0.4237107996011184</v>
      </c>
      <c r="J47" s="7">
        <f t="shared" si="4"/>
        <v>23</v>
      </c>
      <c r="K47" s="8">
        <f t="shared" si="5"/>
        <v>2.0095931632753659E-2</v>
      </c>
      <c r="L47" s="7">
        <f t="shared" si="6"/>
        <v>9</v>
      </c>
      <c r="M47" s="6">
        <f t="shared" si="7"/>
        <v>1</v>
      </c>
      <c r="N47" s="6">
        <f t="shared" si="8"/>
        <v>2.0095931632753659E-2</v>
      </c>
    </row>
    <row r="48" spans="1:14" x14ac:dyDescent="0.25">
      <c r="A48" s="7">
        <v>81</v>
      </c>
      <c r="B48" s="7" t="s">
        <v>113</v>
      </c>
      <c r="C48" s="9">
        <v>0.755254553946754</v>
      </c>
      <c r="D48" s="9">
        <v>0.66066146813659599</v>
      </c>
      <c r="E48" s="23">
        <f t="shared" si="0"/>
        <v>0.14317935943344631</v>
      </c>
      <c r="F48" s="8">
        <f t="shared" si="1"/>
        <v>0.14317935943344631</v>
      </c>
      <c r="G48" s="7">
        <f t="shared" si="2"/>
        <v>33</v>
      </c>
      <c r="H48" s="9">
        <v>0.70698014820236021</v>
      </c>
      <c r="I48" s="9">
        <f t="shared" si="3"/>
        <v>0.40898001066301704</v>
      </c>
      <c r="J48" s="7">
        <f t="shared" si="4"/>
        <v>20</v>
      </c>
      <c r="K48" s="8">
        <f t="shared" si="5"/>
        <v>5.8557495947814821E-2</v>
      </c>
      <c r="L48" s="7">
        <f t="shared" si="6"/>
        <v>30</v>
      </c>
      <c r="M48" s="6">
        <f t="shared" si="7"/>
        <v>1</v>
      </c>
      <c r="N48" s="6">
        <f t="shared" si="8"/>
        <v>5.8557495947814821E-2</v>
      </c>
    </row>
    <row r="49" spans="1:24" x14ac:dyDescent="0.25">
      <c r="A49" s="7">
        <v>85</v>
      </c>
      <c r="B49" s="7" t="s">
        <v>114</v>
      </c>
      <c r="C49" s="9">
        <v>0.80959782397513103</v>
      </c>
      <c r="D49" s="9">
        <v>0.77814959410051399</v>
      </c>
      <c r="E49" s="23">
        <f t="shared" si="0"/>
        <v>4.0414118458763672E-2</v>
      </c>
      <c r="F49" s="8">
        <f t="shared" si="1"/>
        <v>4.0414118458763672E-2</v>
      </c>
      <c r="G49" s="7">
        <f t="shared" si="2"/>
        <v>6</v>
      </c>
      <c r="H49" s="9">
        <v>0.79352713914750772</v>
      </c>
      <c r="I49" s="9">
        <f t="shared" si="3"/>
        <v>0.3643741143635853</v>
      </c>
      <c r="J49" s="7">
        <f t="shared" si="4"/>
        <v>12</v>
      </c>
      <c r="K49" s="8">
        <f t="shared" si="5"/>
        <v>1.4725858621197038E-2</v>
      </c>
      <c r="L49" s="7">
        <f t="shared" si="6"/>
        <v>5</v>
      </c>
      <c r="M49" s="6">
        <f t="shared" si="7"/>
        <v>1</v>
      </c>
      <c r="N49" s="6">
        <f t="shared" si="8"/>
        <v>1.4725858621197038E-2</v>
      </c>
    </row>
    <row r="50" spans="1:24" x14ac:dyDescent="0.25">
      <c r="A50" s="7">
        <v>86</v>
      </c>
      <c r="B50" s="7" t="s">
        <v>115</v>
      </c>
      <c r="C50" s="9">
        <v>0.69102592841664801</v>
      </c>
      <c r="D50" s="9">
        <v>0.64244838826512096</v>
      </c>
      <c r="E50" s="23">
        <f t="shared" si="0"/>
        <v>7.5613140353121125E-2</v>
      </c>
      <c r="F50" s="8">
        <f t="shared" si="1"/>
        <v>7.5613140353121125E-2</v>
      </c>
      <c r="G50" s="7">
        <f t="shared" si="2"/>
        <v>18</v>
      </c>
      <c r="H50" s="9">
        <v>0.66636015889362954</v>
      </c>
      <c r="I50" s="9">
        <f t="shared" si="3"/>
        <v>0.43391061829147853</v>
      </c>
      <c r="J50" s="7">
        <f t="shared" si="4"/>
        <v>24</v>
      </c>
      <c r="K50" s="8">
        <f t="shared" si="5"/>
        <v>3.2809344481583132E-2</v>
      </c>
      <c r="L50" s="7">
        <f t="shared" si="6"/>
        <v>18</v>
      </c>
      <c r="M50" s="6">
        <f t="shared" si="7"/>
        <v>1</v>
      </c>
      <c r="N50" s="6">
        <f t="shared" si="8"/>
        <v>3.2809344481583132E-2</v>
      </c>
    </row>
    <row r="51" spans="1:24" x14ac:dyDescent="0.25">
      <c r="A51" s="7">
        <v>88</v>
      </c>
      <c r="B51" s="7" t="s">
        <v>116</v>
      </c>
      <c r="C51" s="9">
        <v>0.86923963133640603</v>
      </c>
      <c r="D51" s="9">
        <v>0.87129266927811999</v>
      </c>
      <c r="E51" s="23">
        <f t="shared" si="0"/>
        <v>-2.3563126537205223E-3</v>
      </c>
      <c r="F51" s="8">
        <f t="shared" si="1"/>
        <v>2.3563126537205223E-3</v>
      </c>
      <c r="G51" s="7">
        <f t="shared" si="2"/>
        <v>1</v>
      </c>
      <c r="H51" s="9">
        <v>0.87028101050241269</v>
      </c>
      <c r="I51" s="9">
        <f t="shared" si="3"/>
        <v>0.3322383748019756</v>
      </c>
      <c r="J51" s="7">
        <f t="shared" si="4"/>
        <v>4</v>
      </c>
      <c r="K51" s="8">
        <f t="shared" si="5"/>
        <v>7.8285748659743669E-4</v>
      </c>
      <c r="L51" s="7">
        <f t="shared" si="6"/>
        <v>1</v>
      </c>
      <c r="M51" s="6">
        <f t="shared" si="7"/>
        <v>-1</v>
      </c>
      <c r="N51" s="6">
        <f t="shared" si="8"/>
        <v>-7.8285748659743669E-4</v>
      </c>
    </row>
    <row r="52" spans="1:24" x14ac:dyDescent="0.25">
      <c r="A52" s="7">
        <v>91</v>
      </c>
      <c r="B52" s="7" t="s">
        <v>117</v>
      </c>
      <c r="C52" s="9">
        <v>0.57421566042710304</v>
      </c>
      <c r="D52" s="9">
        <v>0.523558897243108</v>
      </c>
      <c r="E52" s="23">
        <f t="shared" si="0"/>
        <v>9.6754660174313112E-2</v>
      </c>
      <c r="F52" s="8">
        <f t="shared" si="1"/>
        <v>9.6754660174313112E-2</v>
      </c>
      <c r="G52" s="7">
        <f t="shared" si="2"/>
        <v>27</v>
      </c>
      <c r="H52" s="9">
        <v>0.54824617756649108</v>
      </c>
      <c r="I52" s="9">
        <f t="shared" si="3"/>
        <v>0.52739218325927273</v>
      </c>
      <c r="J52" s="7">
        <f t="shared" si="4"/>
        <v>30</v>
      </c>
      <c r="K52" s="8">
        <f t="shared" si="5"/>
        <v>5.102765146984E-2</v>
      </c>
      <c r="L52" s="7">
        <f t="shared" si="6"/>
        <v>28</v>
      </c>
      <c r="M52" s="6">
        <f t="shared" si="7"/>
        <v>1</v>
      </c>
      <c r="N52" s="6">
        <f t="shared" si="8"/>
        <v>5.102765146984E-2</v>
      </c>
    </row>
    <row r="53" spans="1:24" x14ac:dyDescent="0.25">
      <c r="A53" s="7">
        <v>94</v>
      </c>
      <c r="B53" s="7" t="s">
        <v>118</v>
      </c>
      <c r="C53" s="9">
        <v>0.34401473296500901</v>
      </c>
      <c r="D53" s="9">
        <v>0.33297872340425499</v>
      </c>
      <c r="E53" s="23">
        <f t="shared" si="0"/>
        <v>3.3143287498750097E-2</v>
      </c>
      <c r="F53" s="8">
        <f t="shared" si="1"/>
        <v>3.3143287498750097E-2</v>
      </c>
      <c r="G53" s="7">
        <f t="shared" si="2"/>
        <v>2</v>
      </c>
      <c r="H53" s="9">
        <v>0.33839205058717253</v>
      </c>
      <c r="I53" s="9">
        <f t="shared" si="3"/>
        <v>0.85445490828945359</v>
      </c>
      <c r="J53" s="7">
        <f t="shared" si="4"/>
        <v>32</v>
      </c>
      <c r="K53" s="8">
        <f t="shared" si="5"/>
        <v>2.8319444680155507E-2</v>
      </c>
      <c r="L53" s="7">
        <f t="shared" si="6"/>
        <v>16</v>
      </c>
      <c r="M53" s="6">
        <f t="shared" si="7"/>
        <v>1</v>
      </c>
      <c r="N53" s="6">
        <f t="shared" si="8"/>
        <v>2.8319444680155507E-2</v>
      </c>
    </row>
    <row r="54" spans="1:24" x14ac:dyDescent="0.25">
      <c r="A54" s="7">
        <v>95</v>
      </c>
      <c r="B54" s="7" t="s">
        <v>119</v>
      </c>
      <c r="C54" s="9">
        <v>0.65952184666117097</v>
      </c>
      <c r="D54" s="9">
        <v>0.60758493547537495</v>
      </c>
      <c r="E54" s="23">
        <f t="shared" si="0"/>
        <v>8.5480906706747989E-2</v>
      </c>
      <c r="F54" s="8">
        <f t="shared" si="1"/>
        <v>8.5480906706747989E-2</v>
      </c>
      <c r="G54" s="7">
        <f t="shared" si="2"/>
        <v>20</v>
      </c>
      <c r="H54" s="9">
        <v>0.63300161377084452</v>
      </c>
      <c r="I54" s="9">
        <f>MIN($H$24:$H$56)/H54</f>
        <v>0.45677726922038414</v>
      </c>
      <c r="J54" s="7">
        <f t="shared" si="4"/>
        <v>27</v>
      </c>
      <c r="K54" s="8">
        <f t="shared" si="5"/>
        <v>3.9045735135990765E-2</v>
      </c>
      <c r="L54" s="7">
        <f t="shared" si="6"/>
        <v>25</v>
      </c>
      <c r="M54" s="6">
        <f t="shared" si="7"/>
        <v>1</v>
      </c>
      <c r="N54" s="6">
        <f t="shared" si="8"/>
        <v>3.9045735135990765E-2</v>
      </c>
    </row>
    <row r="55" spans="1:24" x14ac:dyDescent="0.25">
      <c r="A55" s="7">
        <v>97</v>
      </c>
      <c r="B55" s="7" t="s">
        <v>120</v>
      </c>
      <c r="C55" s="9">
        <v>0.35026138909634102</v>
      </c>
      <c r="D55" s="9">
        <v>0.32729331823329599</v>
      </c>
      <c r="E55" s="23">
        <f t="shared" si="0"/>
        <v>7.0175801287435072E-2</v>
      </c>
      <c r="F55" s="8">
        <f t="shared" si="1"/>
        <v>7.0175801287435072E-2</v>
      </c>
      <c r="G55" s="7">
        <f t="shared" si="2"/>
        <v>16</v>
      </c>
      <c r="H55" s="9">
        <v>0.33883987234841373</v>
      </c>
      <c r="I55" s="9">
        <f t="shared" si="3"/>
        <v>0.85332563297932151</v>
      </c>
      <c r="J55" s="7">
        <f>RANK(I55,$I$24:$I$56,1)</f>
        <v>31</v>
      </c>
      <c r="K55" s="8">
        <f t="shared" si="5"/>
        <v>5.9882810053431615E-2</v>
      </c>
      <c r="L55" s="7">
        <f t="shared" si="6"/>
        <v>31</v>
      </c>
      <c r="M55" s="6">
        <f t="shared" si="7"/>
        <v>1</v>
      </c>
      <c r="N55" s="6">
        <f t="shared" si="8"/>
        <v>5.9882810053431615E-2</v>
      </c>
    </row>
    <row r="56" spans="1:24" x14ac:dyDescent="0.25">
      <c r="A56" s="7">
        <v>99</v>
      </c>
      <c r="B56" s="7" t="s">
        <v>121</v>
      </c>
      <c r="C56" s="9">
        <v>0.30254834628592098</v>
      </c>
      <c r="D56" s="9">
        <v>0.27645751410497499</v>
      </c>
      <c r="E56" s="23">
        <f t="shared" si="0"/>
        <v>9.4375558086798525E-2</v>
      </c>
      <c r="F56" s="8">
        <f t="shared" si="1"/>
        <v>9.4375558086798525E-2</v>
      </c>
      <c r="G56" s="7">
        <f t="shared" si="2"/>
        <v>25</v>
      </c>
      <c r="H56" s="9">
        <v>0.28914074855034266</v>
      </c>
      <c r="I56" s="9">
        <f t="shared" si="3"/>
        <v>1</v>
      </c>
      <c r="J56" s="7">
        <f t="shared" si="4"/>
        <v>33</v>
      </c>
      <c r="K56" s="8">
        <f t="shared" si="5"/>
        <v>9.4375558086798525E-2</v>
      </c>
      <c r="L56" s="7">
        <f t="shared" si="6"/>
        <v>33</v>
      </c>
      <c r="M56" s="6">
        <f t="shared" si="7"/>
        <v>1</v>
      </c>
      <c r="N56" s="6">
        <f t="shared" si="8"/>
        <v>9.4375558086798525E-2</v>
      </c>
    </row>
    <row r="57" spans="1:24" customFormat="1" ht="13.35" customHeight="1" x14ac:dyDescent="0.25">
      <c r="A57" s="33" t="s">
        <v>122</v>
      </c>
      <c r="B57" s="33"/>
      <c r="C57" s="33"/>
      <c r="D57" s="33"/>
      <c r="E57" s="33"/>
      <c r="F57" s="33"/>
      <c r="G57" s="33"/>
      <c r="H57" s="33"/>
      <c r="I57" s="33"/>
      <c r="J57" s="33"/>
      <c r="K57" s="33"/>
      <c r="L57" s="33"/>
      <c r="M57" s="6"/>
      <c r="N57" s="6"/>
      <c r="O57" s="6"/>
      <c r="P57" s="6"/>
      <c r="Q57" s="6"/>
      <c r="R57" s="6"/>
      <c r="S57" s="6"/>
      <c r="T57" s="6"/>
      <c r="U57" s="6"/>
      <c r="V57" s="6"/>
      <c r="W57" s="6"/>
      <c r="X57" s="6"/>
    </row>
    <row r="58" spans="1:24" customFormat="1" ht="13.35" customHeight="1" x14ac:dyDescent="0.25">
      <c r="A58" s="34" t="s">
        <v>123</v>
      </c>
      <c r="B58" s="34"/>
      <c r="C58" s="29">
        <f>AVERAGE(C24:C56)</f>
        <v>0.73932672820991852</v>
      </c>
      <c r="D58" s="29">
        <f>AVERAGE(D24:D56)</f>
        <v>0.69009585207516078</v>
      </c>
      <c r="E58" s="29">
        <f>AVERAGE(E24:E56)</f>
        <v>7.3793790116747526E-2</v>
      </c>
      <c r="F58" s="29">
        <f>AVERAGE(F24:F56)</f>
        <v>7.393659694424573E-2</v>
      </c>
      <c r="G58" s="26" t="s">
        <v>124</v>
      </c>
      <c r="H58" s="29">
        <f>AVERAGE(H24:H56)</f>
        <v>0.71415870324816899</v>
      </c>
      <c r="I58" s="29">
        <f>AVERAGE(I24:I56)</f>
        <v>0.43668278009270711</v>
      </c>
      <c r="J58" s="26" t="s">
        <v>124</v>
      </c>
      <c r="K58" s="29">
        <f>AVERAGE(K24:K56)</f>
        <v>3.2938455538519623E-2</v>
      </c>
      <c r="L58" s="26" t="s">
        <v>124</v>
      </c>
      <c r="M58" s="6"/>
      <c r="N58" s="6"/>
      <c r="O58" s="6"/>
      <c r="P58" s="6"/>
      <c r="Q58" s="6"/>
      <c r="R58" s="6"/>
      <c r="S58" s="6"/>
      <c r="T58" s="6"/>
      <c r="U58" s="6"/>
      <c r="V58" s="6"/>
      <c r="W58" s="6"/>
      <c r="X58" s="6"/>
    </row>
    <row r="59" spans="1:24" customFormat="1" ht="13.35" customHeight="1" x14ac:dyDescent="0.25">
      <c r="A59" s="34" t="s">
        <v>125</v>
      </c>
      <c r="B59" s="34"/>
      <c r="C59" s="29">
        <f>_xlfn.STDEV.S(C24:C56)</f>
        <v>0.15673241404365115</v>
      </c>
      <c r="D59" s="29">
        <f>_xlfn.STDEV.S(D24:D56)</f>
        <v>0.15336366019983511</v>
      </c>
      <c r="E59" s="29">
        <f>_xlfn.STDEV.S(E24:E56)</f>
        <v>3.0586803602961152E-2</v>
      </c>
      <c r="F59" s="29">
        <f>_xlfn.STDEV.S(F24:F56)</f>
        <v>3.0229064960281844E-2</v>
      </c>
      <c r="G59" s="26" t="s">
        <v>124</v>
      </c>
      <c r="H59" s="29">
        <f>_xlfn.STDEV.S(H24:H56)</f>
        <v>0.15464399326923225</v>
      </c>
      <c r="I59" s="29">
        <f>_xlfn.STDEV.S(I24:I56)</f>
        <v>0.15918301177918562</v>
      </c>
      <c r="J59" s="26" t="s">
        <v>124</v>
      </c>
      <c r="K59" s="29">
        <f>_xlfn.STDEV.S(K24:K56)</f>
        <v>1.8699031620889955E-2</v>
      </c>
      <c r="L59" s="26" t="s">
        <v>124</v>
      </c>
      <c r="M59" s="6"/>
      <c r="N59" s="6"/>
      <c r="O59" s="6"/>
      <c r="P59" s="6"/>
      <c r="Q59" s="6"/>
      <c r="R59" s="6"/>
      <c r="S59" s="6"/>
      <c r="T59" s="6"/>
      <c r="U59" s="6"/>
      <c r="V59" s="6"/>
      <c r="W59" s="6"/>
      <c r="X59" s="6"/>
    </row>
    <row r="60" spans="1:24" customFormat="1" ht="13.35" customHeight="1" x14ac:dyDescent="0.25">
      <c r="A60" s="34" t="s">
        <v>126</v>
      </c>
      <c r="B60" s="34"/>
      <c r="C60" s="29">
        <f>_xlfn.VAR.S(C24:C56)</f>
        <v>2.4565049611950496E-2</v>
      </c>
      <c r="D60" s="29">
        <f>_xlfn.VAR.S(D24:D56)</f>
        <v>2.3520412269890489E-2</v>
      </c>
      <c r="E60" s="29">
        <f>_xlfn.VAR.S(E24:E56)</f>
        <v>9.3555255464611731E-4</v>
      </c>
      <c r="F60" s="29">
        <f>_xlfn.VAR.S(F24:F56)</f>
        <v>9.137963683729395E-4</v>
      </c>
      <c r="G60" s="26" t="s">
        <v>124</v>
      </c>
      <c r="H60" s="29">
        <f>_xlfn.VAR.S(H24:H56)</f>
        <v>2.391476465425435E-2</v>
      </c>
      <c r="I60" s="29">
        <f>_xlfn.VAR.S(I24:I56)</f>
        <v>2.5339231239092347E-2</v>
      </c>
      <c r="J60" s="26" t="s">
        <v>124</v>
      </c>
      <c r="K60" s="29">
        <f>_xlfn.VAR.S(K24:K56)</f>
        <v>3.4965378355904242E-4</v>
      </c>
      <c r="L60" s="26" t="s">
        <v>124</v>
      </c>
      <c r="M60" s="6"/>
      <c r="N60" s="6"/>
      <c r="O60" s="6"/>
      <c r="P60" s="6"/>
      <c r="Q60" s="6"/>
      <c r="R60" s="6"/>
      <c r="S60" s="6"/>
      <c r="T60" s="6"/>
      <c r="U60" s="6"/>
      <c r="V60" s="6"/>
      <c r="W60" s="6"/>
      <c r="X60" s="6"/>
    </row>
    <row r="61" spans="1:24" customFormat="1" ht="13.35" customHeight="1" x14ac:dyDescent="0.25">
      <c r="A61" s="34" t="s">
        <v>127</v>
      </c>
      <c r="B61" s="34"/>
      <c r="C61" s="29">
        <f>MAX(C24:C56)</f>
        <v>0.90361603177091498</v>
      </c>
      <c r="D61" s="29">
        <f>MAX(D24:D56)</f>
        <v>0.87129266927811999</v>
      </c>
      <c r="E61" s="29">
        <f>MAX(E24:E56)</f>
        <v>0.14317935943344631</v>
      </c>
      <c r="F61" s="29">
        <f>MAX(F24:F56)</f>
        <v>0.14317935943344631</v>
      </c>
      <c r="G61" s="26" t="s">
        <v>124</v>
      </c>
      <c r="H61" s="29">
        <f>MAX(H24:H56)</f>
        <v>0.88101902141594179</v>
      </c>
      <c r="I61" s="29">
        <f>MAX(I24:I56)</f>
        <v>1</v>
      </c>
      <c r="J61" s="26" t="s">
        <v>124</v>
      </c>
      <c r="K61" s="29">
        <f>MAX(K24:K56)</f>
        <v>9.4375558086798525E-2</v>
      </c>
      <c r="L61" s="26" t="s">
        <v>124</v>
      </c>
      <c r="M61" s="6"/>
      <c r="N61" s="6"/>
      <c r="O61" s="6"/>
      <c r="P61" s="6"/>
      <c r="Q61" s="6"/>
      <c r="R61" s="6"/>
      <c r="S61" s="6"/>
      <c r="T61" s="6"/>
      <c r="U61" s="6"/>
      <c r="V61" s="6"/>
      <c r="W61" s="6"/>
      <c r="X61" s="6"/>
    </row>
    <row r="62" spans="1:24" customFormat="1" ht="13.35" customHeight="1" x14ac:dyDescent="0.25">
      <c r="A62" s="34" t="s">
        <v>128</v>
      </c>
      <c r="B62" s="34"/>
      <c r="C62" s="29">
        <f>MIN(C24:C56)</f>
        <v>0.30254834628592098</v>
      </c>
      <c r="D62" s="29">
        <f>MIN(D24:D56)</f>
        <v>0.27645751410497499</v>
      </c>
      <c r="E62" s="29">
        <f>MIN(E24:E56)</f>
        <v>-2.3563126537205223E-3</v>
      </c>
      <c r="F62" s="29">
        <f>MIN(F24:F56)</f>
        <v>2.3563126537205223E-3</v>
      </c>
      <c r="G62" s="26" t="s">
        <v>124</v>
      </c>
      <c r="H62" s="29">
        <f>MIN(H24:H56)</f>
        <v>0.28914074855034266</v>
      </c>
      <c r="I62" s="29">
        <f>MIN(I24:I56)</f>
        <v>0.32818899651638184</v>
      </c>
      <c r="J62" s="26" t="s">
        <v>124</v>
      </c>
      <c r="K62" s="29">
        <f>MIN(K24:K56)</f>
        <v>7.8285748659743669E-4</v>
      </c>
      <c r="L62" s="26" t="s">
        <v>124</v>
      </c>
      <c r="M62" s="6"/>
      <c r="N62" s="6"/>
      <c r="O62" s="6"/>
      <c r="P62" s="6"/>
      <c r="Q62" s="6"/>
      <c r="R62" s="6"/>
      <c r="S62" s="6"/>
      <c r="T62" s="6"/>
      <c r="U62" s="6"/>
      <c r="V62" s="6"/>
      <c r="W62" s="6"/>
      <c r="X62" s="6"/>
    </row>
    <row r="63" spans="1:24" ht="18.75" x14ac:dyDescent="0.25">
      <c r="A63" s="31" t="s">
        <v>129</v>
      </c>
      <c r="B63" s="31"/>
      <c r="C63" s="31"/>
      <c r="D63" s="31"/>
      <c r="E63" s="31"/>
      <c r="F63" s="31"/>
      <c r="G63" s="31"/>
      <c r="H63" s="31"/>
      <c r="I63" s="31"/>
      <c r="J63" s="31"/>
      <c r="K63" s="31"/>
      <c r="L63" s="31"/>
    </row>
    <row r="64" spans="1:24" ht="43.7" customHeight="1" x14ac:dyDescent="0.25">
      <c r="A64" s="32"/>
      <c r="B64" s="32"/>
      <c r="C64" s="32"/>
      <c r="D64" s="32"/>
      <c r="E64" s="32"/>
      <c r="F64" s="32"/>
      <c r="G64" s="32"/>
      <c r="H64" s="32"/>
      <c r="I64" s="32"/>
      <c r="J64" s="32"/>
      <c r="K64" s="32"/>
      <c r="L64" s="32"/>
    </row>
  </sheetData>
  <mergeCells count="20">
    <mergeCell ref="B20:L20"/>
    <mergeCell ref="B19:L19"/>
    <mergeCell ref="A63:L63"/>
    <mergeCell ref="A64:L64"/>
    <mergeCell ref="B21:D21"/>
    <mergeCell ref="F21:I21"/>
    <mergeCell ref="K21:L21"/>
    <mergeCell ref="A22:L22"/>
    <mergeCell ref="A57:L57"/>
    <mergeCell ref="A58:B58"/>
    <mergeCell ref="A59:B59"/>
    <mergeCell ref="A60:B60"/>
    <mergeCell ref="A61:B61"/>
    <mergeCell ref="A62:B62"/>
    <mergeCell ref="B18:L18"/>
    <mergeCell ref="B17:L17"/>
    <mergeCell ref="B16:L16"/>
    <mergeCell ref="A14:L14"/>
    <mergeCell ref="B15:F15"/>
    <mergeCell ref="H15:L15"/>
  </mergeCells>
  <conditionalFormatting sqref="G24:G56">
    <cfRule type="colorScale" priority="6">
      <colorScale>
        <cfvo type="min"/>
        <cfvo type="percentile" val="50"/>
        <cfvo type="max"/>
        <color rgb="FF63BE7B"/>
        <color rgb="FFFFEB84"/>
        <color rgb="FFF8696B"/>
      </colorScale>
    </cfRule>
  </conditionalFormatting>
  <conditionalFormatting sqref="G58:G62">
    <cfRule type="colorScale" priority="3">
      <colorScale>
        <cfvo type="min"/>
        <cfvo type="percentile" val="50"/>
        <cfvo type="max"/>
        <color rgb="FF63BE7B"/>
        <color rgb="FFFFEB84"/>
        <color rgb="FFF8696B"/>
      </colorScale>
    </cfRule>
  </conditionalFormatting>
  <conditionalFormatting sqref="J24:J56">
    <cfRule type="colorScale" priority="5">
      <colorScale>
        <cfvo type="min"/>
        <cfvo type="percentile" val="50"/>
        <cfvo type="max"/>
        <color rgb="FF63BE7B"/>
        <color rgb="FFFFEB84"/>
        <color rgb="FFF8696B"/>
      </colorScale>
    </cfRule>
  </conditionalFormatting>
  <conditionalFormatting sqref="J58:J62">
    <cfRule type="colorScale" priority="2">
      <colorScale>
        <cfvo type="min"/>
        <cfvo type="percentile" val="50"/>
        <cfvo type="max"/>
        <color rgb="FF63BE7B"/>
        <color rgb="FFFFEB84"/>
        <color rgb="FFF8696B"/>
      </colorScale>
    </cfRule>
  </conditionalFormatting>
  <conditionalFormatting sqref="L24:L56">
    <cfRule type="colorScale" priority="4">
      <colorScale>
        <cfvo type="min"/>
        <cfvo type="percentile" val="50"/>
        <cfvo type="max"/>
        <color rgb="FF63BE7B"/>
        <color rgb="FFFFEB84"/>
        <color rgb="FFF8696B"/>
      </colorScale>
    </cfRule>
  </conditionalFormatting>
  <conditionalFormatting sqref="L58:L62">
    <cfRule type="colorScale" priority="1">
      <colorScale>
        <cfvo type="min"/>
        <cfvo type="percentile" val="50"/>
        <cfvo type="max"/>
        <color rgb="FF63BE7B"/>
        <color rgb="FFFFEB84"/>
        <color rgb="FFF8696B"/>
      </colorScale>
    </cfRule>
  </conditionalFormatting>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2C2035-B8DB-46FA-B4FF-F6EFF403E5CD}">
  <sheetPr>
    <tabColor rgb="FF00B050"/>
  </sheetPr>
  <dimension ref="A14:Y64"/>
  <sheetViews>
    <sheetView zoomScale="80" zoomScaleNormal="80" workbookViewId="0"/>
  </sheetViews>
  <sheetFormatPr baseColWidth="10" defaultColWidth="10.625" defaultRowHeight="15" x14ac:dyDescent="0.25"/>
  <cols>
    <col min="1" max="1" width="15.5" style="10" customWidth="1"/>
    <col min="2" max="12" width="13.375" style="10" customWidth="1"/>
    <col min="13" max="16384" width="10.625" style="1"/>
  </cols>
  <sheetData>
    <row r="14" spans="1:12" ht="18.75" x14ac:dyDescent="0.25">
      <c r="A14" s="31" t="s">
        <v>63</v>
      </c>
      <c r="B14" s="31"/>
      <c r="C14" s="31"/>
      <c r="D14" s="31"/>
      <c r="E14" s="31"/>
      <c r="F14" s="31"/>
      <c r="G14" s="31"/>
      <c r="H14" s="31"/>
      <c r="I14" s="31"/>
      <c r="J14" s="31"/>
      <c r="K14" s="31"/>
      <c r="L14" s="31"/>
    </row>
    <row r="15" spans="1:12" s="3" customFormat="1" ht="44.1" customHeight="1" x14ac:dyDescent="0.25">
      <c r="A15" s="2" t="s">
        <v>1</v>
      </c>
      <c r="B15" s="42" t="s">
        <v>64</v>
      </c>
      <c r="C15" s="43"/>
      <c r="D15" s="43"/>
      <c r="E15" s="43"/>
      <c r="F15" s="44"/>
      <c r="G15" s="4" t="s">
        <v>3</v>
      </c>
      <c r="H15" s="38" t="s">
        <v>65</v>
      </c>
      <c r="I15" s="38"/>
      <c r="J15" s="38"/>
      <c r="K15" s="38"/>
      <c r="L15" s="38"/>
    </row>
    <row r="16" spans="1:12" s="3" customFormat="1" ht="44.1" customHeight="1" x14ac:dyDescent="0.25">
      <c r="A16" s="2" t="s">
        <v>5</v>
      </c>
      <c r="B16" s="39" t="s">
        <v>23</v>
      </c>
      <c r="C16" s="39"/>
      <c r="D16" s="39"/>
      <c r="E16" s="39"/>
      <c r="F16" s="39"/>
      <c r="G16" s="39"/>
      <c r="H16" s="39"/>
      <c r="I16" s="39"/>
      <c r="J16" s="39"/>
      <c r="K16" s="39"/>
      <c r="L16" s="39"/>
    </row>
    <row r="17" spans="1:14" s="3" customFormat="1" ht="44.1" customHeight="1" x14ac:dyDescent="0.25">
      <c r="A17" s="2" t="s">
        <v>66</v>
      </c>
      <c r="B17" s="39" t="s">
        <v>140</v>
      </c>
      <c r="C17" s="39"/>
      <c r="D17" s="39"/>
      <c r="E17" s="39"/>
      <c r="F17" s="39"/>
      <c r="G17" s="39"/>
      <c r="H17" s="39"/>
      <c r="I17" s="39"/>
      <c r="J17" s="39"/>
      <c r="K17" s="39"/>
      <c r="L17" s="39"/>
    </row>
    <row r="18" spans="1:14" s="3" customFormat="1" ht="44.1" customHeight="1" x14ac:dyDescent="0.25">
      <c r="A18" s="2" t="s">
        <v>68</v>
      </c>
      <c r="B18" s="39" t="s">
        <v>141</v>
      </c>
      <c r="C18" s="39"/>
      <c r="D18" s="39"/>
      <c r="E18" s="39"/>
      <c r="F18" s="39"/>
      <c r="G18" s="39"/>
      <c r="H18" s="39"/>
      <c r="I18" s="39"/>
      <c r="J18" s="39"/>
      <c r="K18" s="39"/>
      <c r="L18" s="39"/>
    </row>
    <row r="19" spans="1:14" s="3" customFormat="1" ht="44.1" customHeight="1" x14ac:dyDescent="0.25">
      <c r="A19" s="2" t="s">
        <v>70</v>
      </c>
      <c r="B19" s="39"/>
      <c r="C19" s="39"/>
      <c r="D19" s="39"/>
      <c r="E19" s="39"/>
      <c r="F19" s="39"/>
      <c r="G19" s="39"/>
      <c r="H19" s="39"/>
      <c r="I19" s="39"/>
      <c r="J19" s="39"/>
      <c r="K19" s="39"/>
      <c r="L19" s="39"/>
    </row>
    <row r="20" spans="1:14" s="3" customFormat="1" ht="44.1" customHeight="1" x14ac:dyDescent="0.25">
      <c r="A20" s="2" t="s">
        <v>71</v>
      </c>
      <c r="B20" s="39" t="s">
        <v>233</v>
      </c>
      <c r="C20" s="39"/>
      <c r="D20" s="39"/>
      <c r="E20" s="39"/>
      <c r="F20" s="39"/>
      <c r="G20" s="39"/>
      <c r="H20" s="39"/>
      <c r="I20" s="39"/>
      <c r="J20" s="39"/>
      <c r="K20" s="39"/>
      <c r="L20" s="39"/>
    </row>
    <row r="21" spans="1:14" s="3" customFormat="1" ht="43.7" customHeight="1" x14ac:dyDescent="0.25">
      <c r="A21" s="27" t="s">
        <v>72</v>
      </c>
      <c r="B21" s="40" t="s">
        <v>73</v>
      </c>
      <c r="C21" s="40"/>
      <c r="D21" s="40"/>
      <c r="E21" s="28" t="s">
        <v>74</v>
      </c>
      <c r="F21" s="41" t="s">
        <v>142</v>
      </c>
      <c r="G21" s="36"/>
      <c r="H21" s="36"/>
      <c r="I21" s="37"/>
      <c r="J21" s="2" t="s">
        <v>76</v>
      </c>
      <c r="K21" s="39" t="s">
        <v>14</v>
      </c>
      <c r="L21" s="39"/>
    </row>
    <row r="22" spans="1:14" ht="18.75" x14ac:dyDescent="0.25">
      <c r="A22" s="31" t="s">
        <v>77</v>
      </c>
      <c r="B22" s="31"/>
      <c r="C22" s="31"/>
      <c r="D22" s="31"/>
      <c r="E22" s="31"/>
      <c r="F22" s="31"/>
      <c r="G22" s="31"/>
      <c r="H22" s="31"/>
      <c r="I22" s="31"/>
      <c r="J22" s="31"/>
      <c r="K22" s="31"/>
      <c r="L22" s="31"/>
    </row>
    <row r="23" spans="1:14" s="6" customFormat="1" ht="32.25" customHeight="1" x14ac:dyDescent="0.25">
      <c r="A23" s="4" t="s">
        <v>78</v>
      </c>
      <c r="B23" s="5" t="s">
        <v>79</v>
      </c>
      <c r="C23" s="2" t="s">
        <v>80</v>
      </c>
      <c r="D23" s="2" t="s">
        <v>81</v>
      </c>
      <c r="E23" s="2" t="s">
        <v>82</v>
      </c>
      <c r="F23" s="2" t="s">
        <v>83</v>
      </c>
      <c r="G23" s="2" t="s">
        <v>84</v>
      </c>
      <c r="H23" s="2" t="s">
        <v>85</v>
      </c>
      <c r="I23" s="2" t="s">
        <v>86</v>
      </c>
      <c r="J23" s="2" t="s">
        <v>87</v>
      </c>
      <c r="K23" s="2" t="s">
        <v>88</v>
      </c>
      <c r="L23" s="2" t="s">
        <v>89</v>
      </c>
    </row>
    <row r="24" spans="1:14" x14ac:dyDescent="0.25">
      <c r="A24" s="7">
        <v>5</v>
      </c>
      <c r="B24" s="7" t="s">
        <v>90</v>
      </c>
      <c r="C24" s="9">
        <v>0.57622874385759004</v>
      </c>
      <c r="D24" s="9">
        <v>0.44340795391379101</v>
      </c>
      <c r="E24" s="9">
        <f>(C24-D24)/D24</f>
        <v>0.29954534818656531</v>
      </c>
      <c r="F24" s="8">
        <f>ABS(E24)</f>
        <v>0.29954534818656531</v>
      </c>
      <c r="G24" s="7">
        <f>RANK(F24,$F$24:$F$56,1)</f>
        <v>18</v>
      </c>
      <c r="H24" s="9">
        <v>0.50862193139494205</v>
      </c>
      <c r="I24" s="9">
        <f>MIN($H$24:$H$56)/H24</f>
        <v>0.20172592676425768</v>
      </c>
      <c r="J24" s="7">
        <f>RANK(I24,$I$24:$I$56,1)</f>
        <v>9</v>
      </c>
      <c r="K24" s="8">
        <f>I24*F24</f>
        <v>6.042606297085714E-2</v>
      </c>
      <c r="L24" s="7">
        <f>RANK(K24,$K$24:$K$56,1)</f>
        <v>13</v>
      </c>
      <c r="M24" s="6">
        <f>IF(E24&gt;0,1,-1)</f>
        <v>1</v>
      </c>
      <c r="N24" s="6">
        <f>K24*M24</f>
        <v>6.042606297085714E-2</v>
      </c>
    </row>
    <row r="25" spans="1:14" x14ac:dyDescent="0.25">
      <c r="A25" s="7">
        <v>8</v>
      </c>
      <c r="B25" s="7" t="s">
        <v>91</v>
      </c>
      <c r="C25" s="9">
        <v>0.52643176758932397</v>
      </c>
      <c r="D25" s="9">
        <v>0.45275633358703898</v>
      </c>
      <c r="E25" s="9">
        <f t="shared" ref="E25:E56" si="0">(C25-D25)/D25</f>
        <v>0.16272645689697776</v>
      </c>
      <c r="F25" s="8">
        <f t="shared" ref="F25:F56" si="1">ABS(E25)</f>
        <v>0.16272645689697776</v>
      </c>
      <c r="G25" s="7">
        <f t="shared" ref="G25:G56" si="2">RANK(F25,$F$24:$F$56,1)</f>
        <v>2</v>
      </c>
      <c r="H25" s="9">
        <v>0.48897831037608613</v>
      </c>
      <c r="I25" s="9">
        <f t="shared" ref="I25:I56" si="3">MIN($H$24:$H$56)/H25</f>
        <v>0.20982981924976854</v>
      </c>
      <c r="J25" s="7">
        <f t="shared" ref="J25:J56" si="4">RANK(I25,$I$24:$I$56,1)</f>
        <v>13</v>
      </c>
      <c r="K25" s="8">
        <f t="shared" ref="K25:K56" si="5">I25*F25</f>
        <v>3.4144863037848097E-2</v>
      </c>
      <c r="L25" s="7">
        <f t="shared" ref="L25:L56" si="6">RANK(K25,$K$24:$K$56,1)</f>
        <v>3</v>
      </c>
      <c r="M25" s="6">
        <f t="shared" ref="M25:M56" si="7">IF(E25&gt;0,1,-1)</f>
        <v>1</v>
      </c>
      <c r="N25" s="6">
        <f t="shared" ref="N25:N56" si="8">K25*M25</f>
        <v>3.4144863037848097E-2</v>
      </c>
    </row>
    <row r="26" spans="1:14" x14ac:dyDescent="0.25">
      <c r="A26" s="7">
        <v>11</v>
      </c>
      <c r="B26" s="7" t="s">
        <v>92</v>
      </c>
      <c r="C26" s="9">
        <v>0.64122217335762599</v>
      </c>
      <c r="D26" s="9">
        <v>0.53941508840625296</v>
      </c>
      <c r="E26" s="9">
        <f t="shared" si="0"/>
        <v>0.18873607197783546</v>
      </c>
      <c r="F26" s="8">
        <f t="shared" si="1"/>
        <v>0.18873607197783546</v>
      </c>
      <c r="G26" s="7">
        <f t="shared" si="2"/>
        <v>4</v>
      </c>
      <c r="H26" s="9">
        <v>0.58951159567397116</v>
      </c>
      <c r="I26" s="9">
        <f t="shared" si="3"/>
        <v>0.17404616166365527</v>
      </c>
      <c r="J26" s="7">
        <f t="shared" si="4"/>
        <v>1</v>
      </c>
      <c r="K26" s="8">
        <f t="shared" si="5"/>
        <v>3.2848788895217626E-2</v>
      </c>
      <c r="L26" s="7">
        <f t="shared" si="6"/>
        <v>2</v>
      </c>
      <c r="M26" s="6">
        <f t="shared" si="7"/>
        <v>1</v>
      </c>
      <c r="N26" s="6">
        <f t="shared" si="8"/>
        <v>3.2848788895217626E-2</v>
      </c>
    </row>
    <row r="27" spans="1:14" x14ac:dyDescent="0.25">
      <c r="A27" s="7">
        <v>13</v>
      </c>
      <c r="B27" s="7" t="s">
        <v>93</v>
      </c>
      <c r="C27" s="9">
        <v>0.55506784787088803</v>
      </c>
      <c r="D27" s="9">
        <v>0.432807475120914</v>
      </c>
      <c r="E27" s="9">
        <f t="shared" si="0"/>
        <v>0.2824821191358074</v>
      </c>
      <c r="F27" s="8">
        <f t="shared" si="1"/>
        <v>0.2824821191358074</v>
      </c>
      <c r="G27" s="7">
        <f t="shared" si="2"/>
        <v>14</v>
      </c>
      <c r="H27" s="9">
        <v>0.49224503604236602</v>
      </c>
      <c r="I27" s="9">
        <f t="shared" si="3"/>
        <v>0.20843730859774626</v>
      </c>
      <c r="J27" s="7">
        <f t="shared" si="4"/>
        <v>11</v>
      </c>
      <c r="K27" s="8">
        <f t="shared" si="5"/>
        <v>5.887981263965561E-2</v>
      </c>
      <c r="L27" s="7">
        <f t="shared" si="6"/>
        <v>11</v>
      </c>
      <c r="M27" s="6">
        <f t="shared" si="7"/>
        <v>1</v>
      </c>
      <c r="N27" s="6">
        <f t="shared" si="8"/>
        <v>5.887981263965561E-2</v>
      </c>
    </row>
    <row r="28" spans="1:14" x14ac:dyDescent="0.25">
      <c r="A28" s="7">
        <v>15</v>
      </c>
      <c r="B28" s="7" t="s">
        <v>94</v>
      </c>
      <c r="C28" s="9">
        <v>0.67580495833762</v>
      </c>
      <c r="D28" s="9">
        <v>0.50173867479636103</v>
      </c>
      <c r="E28" s="9">
        <f t="shared" si="0"/>
        <v>0.34692618345975951</v>
      </c>
      <c r="F28" s="8">
        <f t="shared" si="1"/>
        <v>0.34692618345975951</v>
      </c>
      <c r="G28" s="7">
        <f t="shared" si="2"/>
        <v>29</v>
      </c>
      <c r="H28" s="9">
        <v>0.58543341164832452</v>
      </c>
      <c r="I28" s="9">
        <f t="shared" si="3"/>
        <v>0.17525858354136015</v>
      </c>
      <c r="J28" s="7">
        <f t="shared" si="4"/>
        <v>2</v>
      </c>
      <c r="K28" s="8">
        <f t="shared" si="5"/>
        <v>6.0801791506567497E-2</v>
      </c>
      <c r="L28" s="7">
        <f t="shared" si="6"/>
        <v>14</v>
      </c>
      <c r="M28" s="6">
        <f t="shared" si="7"/>
        <v>1</v>
      </c>
      <c r="N28" s="6">
        <f t="shared" si="8"/>
        <v>6.0801791506567497E-2</v>
      </c>
    </row>
    <row r="29" spans="1:14" x14ac:dyDescent="0.25">
      <c r="A29" s="7">
        <v>17</v>
      </c>
      <c r="B29" s="7" t="s">
        <v>95</v>
      </c>
      <c r="C29" s="9">
        <v>0.553241592464493</v>
      </c>
      <c r="D29" s="9">
        <v>0.45225669957686898</v>
      </c>
      <c r="E29" s="9">
        <f t="shared" si="0"/>
        <v>0.22329109327093533</v>
      </c>
      <c r="F29" s="8">
        <f t="shared" si="1"/>
        <v>0.22329109327093533</v>
      </c>
      <c r="G29" s="7">
        <f t="shared" si="2"/>
        <v>8</v>
      </c>
      <c r="H29" s="9">
        <v>0.5016745291512118</v>
      </c>
      <c r="I29" s="9">
        <f t="shared" si="3"/>
        <v>0.20451951319287651</v>
      </c>
      <c r="J29" s="7">
        <f t="shared" si="4"/>
        <v>10</v>
      </c>
      <c r="K29" s="8">
        <f t="shared" si="5"/>
        <v>4.5667385696076875E-2</v>
      </c>
      <c r="L29" s="7">
        <f t="shared" si="6"/>
        <v>6</v>
      </c>
      <c r="M29" s="6">
        <f t="shared" si="7"/>
        <v>1</v>
      </c>
      <c r="N29" s="6">
        <f t="shared" si="8"/>
        <v>4.5667385696076875E-2</v>
      </c>
    </row>
    <row r="30" spans="1:14" x14ac:dyDescent="0.25">
      <c r="A30" s="7">
        <v>18</v>
      </c>
      <c r="B30" s="7" t="s">
        <v>96</v>
      </c>
      <c r="C30" s="9">
        <v>0.351812097487056</v>
      </c>
      <c r="D30" s="9">
        <v>0.26979366602687099</v>
      </c>
      <c r="E30" s="9">
        <f t="shared" si="0"/>
        <v>0.30400428841800942</v>
      </c>
      <c r="F30" s="8">
        <f t="shared" si="1"/>
        <v>0.30400428841800942</v>
      </c>
      <c r="G30" s="7">
        <f t="shared" si="2"/>
        <v>21</v>
      </c>
      <c r="H30" s="9">
        <v>0.30975084589357121</v>
      </c>
      <c r="I30" s="9">
        <f t="shared" si="3"/>
        <v>0.33124116315900221</v>
      </c>
      <c r="J30" s="7">
        <f t="shared" si="4"/>
        <v>26</v>
      </c>
      <c r="K30" s="8">
        <f t="shared" si="5"/>
        <v>0.10069873410090623</v>
      </c>
      <c r="L30" s="7">
        <f t="shared" si="6"/>
        <v>28</v>
      </c>
      <c r="M30" s="6">
        <f t="shared" si="7"/>
        <v>1</v>
      </c>
      <c r="N30" s="6">
        <f t="shared" si="8"/>
        <v>0.10069873410090623</v>
      </c>
    </row>
    <row r="31" spans="1:14" x14ac:dyDescent="0.25">
      <c r="A31" s="7">
        <v>19</v>
      </c>
      <c r="B31" s="7" t="s">
        <v>97</v>
      </c>
      <c r="C31" s="9">
        <v>0.441111865489836</v>
      </c>
      <c r="D31" s="9">
        <v>0.33689324131549497</v>
      </c>
      <c r="E31" s="9">
        <f t="shared" si="0"/>
        <v>0.30935207773058881</v>
      </c>
      <c r="F31" s="8">
        <f t="shared" si="1"/>
        <v>0.30935207773058881</v>
      </c>
      <c r="G31" s="7">
        <f t="shared" si="2"/>
        <v>22</v>
      </c>
      <c r="H31" s="9">
        <v>0.38808458882611424</v>
      </c>
      <c r="I31" s="9">
        <f t="shared" si="3"/>
        <v>0.26438109999066073</v>
      </c>
      <c r="J31" s="7">
        <f t="shared" si="4"/>
        <v>22</v>
      </c>
      <c r="K31" s="8">
        <f t="shared" si="5"/>
        <v>8.178684259480945E-2</v>
      </c>
      <c r="L31" s="7">
        <f t="shared" si="6"/>
        <v>21</v>
      </c>
      <c r="M31" s="6">
        <f t="shared" si="7"/>
        <v>1</v>
      </c>
      <c r="N31" s="6">
        <f t="shared" si="8"/>
        <v>8.178684259480945E-2</v>
      </c>
    </row>
    <row r="32" spans="1:14" x14ac:dyDescent="0.25">
      <c r="A32" s="7">
        <v>20</v>
      </c>
      <c r="B32" s="7" t="s">
        <v>98</v>
      </c>
      <c r="C32" s="9">
        <v>0.42486288848263298</v>
      </c>
      <c r="D32" s="9">
        <v>0.32665861545054298</v>
      </c>
      <c r="E32" s="9">
        <f t="shared" si="0"/>
        <v>0.30063273517718808</v>
      </c>
      <c r="F32" s="8">
        <f t="shared" si="1"/>
        <v>0.30063273517718808</v>
      </c>
      <c r="G32" s="7">
        <f t="shared" si="2"/>
        <v>19</v>
      </c>
      <c r="H32" s="9">
        <v>0.37473152493835016</v>
      </c>
      <c r="I32" s="9">
        <f t="shared" si="3"/>
        <v>0.27380197195886102</v>
      </c>
      <c r="J32" s="7">
        <f t="shared" si="4"/>
        <v>24</v>
      </c>
      <c r="K32" s="8">
        <f t="shared" si="5"/>
        <v>8.2313835726900139E-2</v>
      </c>
      <c r="L32" s="7">
        <f t="shared" si="6"/>
        <v>22</v>
      </c>
      <c r="M32" s="6">
        <f t="shared" si="7"/>
        <v>1</v>
      </c>
      <c r="N32" s="6">
        <f t="shared" si="8"/>
        <v>8.2313835726900139E-2</v>
      </c>
    </row>
    <row r="33" spans="1:14" x14ac:dyDescent="0.25">
      <c r="A33" s="7">
        <v>23</v>
      </c>
      <c r="B33" s="7" t="s">
        <v>99</v>
      </c>
      <c r="C33" s="9">
        <v>0.55538761886768695</v>
      </c>
      <c r="D33" s="9">
        <v>0.42943688849847</v>
      </c>
      <c r="E33" s="9">
        <f t="shared" si="0"/>
        <v>0.29329276022282302</v>
      </c>
      <c r="F33" s="8">
        <f t="shared" si="1"/>
        <v>0.29329276022282302</v>
      </c>
      <c r="G33" s="7">
        <f t="shared" si="2"/>
        <v>16</v>
      </c>
      <c r="H33" s="9">
        <v>0.49119204582297632</v>
      </c>
      <c r="I33" s="9">
        <f t="shared" si="3"/>
        <v>0.20888414492006821</v>
      </c>
      <c r="J33" s="7">
        <f t="shared" si="4"/>
        <v>12</v>
      </c>
      <c r="K33" s="8">
        <f t="shared" si="5"/>
        <v>6.1264207430390981E-2</v>
      </c>
      <c r="L33" s="7">
        <f t="shared" si="6"/>
        <v>15</v>
      </c>
      <c r="M33" s="6">
        <f t="shared" si="7"/>
        <v>1</v>
      </c>
      <c r="N33" s="6">
        <f t="shared" si="8"/>
        <v>6.1264207430390981E-2</v>
      </c>
    </row>
    <row r="34" spans="1:14" x14ac:dyDescent="0.25">
      <c r="A34" s="7">
        <v>25</v>
      </c>
      <c r="B34" s="7" t="s">
        <v>100</v>
      </c>
      <c r="C34" s="9">
        <v>0.58297504680010703</v>
      </c>
      <c r="D34" s="9">
        <v>0.46774795295226501</v>
      </c>
      <c r="E34" s="9">
        <f t="shared" si="0"/>
        <v>0.24634441074636038</v>
      </c>
      <c r="F34" s="8">
        <f t="shared" si="1"/>
        <v>0.24634441074636038</v>
      </c>
      <c r="G34" s="7">
        <f t="shared" si="2"/>
        <v>10</v>
      </c>
      <c r="H34" s="9">
        <v>0.5240209769133396</v>
      </c>
      <c r="I34" s="9">
        <f t="shared" si="3"/>
        <v>0.19579794512737472</v>
      </c>
      <c r="J34" s="7">
        <f t="shared" si="4"/>
        <v>6</v>
      </c>
      <c r="K34" s="8">
        <f t="shared" si="5"/>
        <v>4.823372941775133E-2</v>
      </c>
      <c r="L34" s="7">
        <f t="shared" si="6"/>
        <v>8</v>
      </c>
      <c r="M34" s="6">
        <f t="shared" si="7"/>
        <v>1</v>
      </c>
      <c r="N34" s="6">
        <f t="shared" si="8"/>
        <v>4.823372941775133E-2</v>
      </c>
    </row>
    <row r="35" spans="1:14" x14ac:dyDescent="0.25">
      <c r="A35" s="7">
        <v>27</v>
      </c>
      <c r="B35" s="7" t="s">
        <v>101</v>
      </c>
      <c r="C35" s="9">
        <v>0.32596452887282501</v>
      </c>
      <c r="D35" s="9">
        <v>0.24212996682042601</v>
      </c>
      <c r="E35" s="9">
        <f t="shared" si="0"/>
        <v>0.34623786205932255</v>
      </c>
      <c r="F35" s="8">
        <f t="shared" si="1"/>
        <v>0.34623786205932255</v>
      </c>
      <c r="G35" s="7">
        <f t="shared" si="2"/>
        <v>28</v>
      </c>
      <c r="H35" s="9">
        <v>0.28325224705203267</v>
      </c>
      <c r="I35" s="9">
        <f t="shared" si="3"/>
        <v>0.36222918459115921</v>
      </c>
      <c r="J35" s="7">
        <f t="shared" si="4"/>
        <v>28</v>
      </c>
      <c r="K35" s="8">
        <f t="shared" si="5"/>
        <v>0.12541745844833468</v>
      </c>
      <c r="L35" s="7">
        <f t="shared" si="6"/>
        <v>29</v>
      </c>
      <c r="M35" s="6">
        <f t="shared" si="7"/>
        <v>1</v>
      </c>
      <c r="N35" s="6">
        <f t="shared" si="8"/>
        <v>0.12541745844833468</v>
      </c>
    </row>
    <row r="36" spans="1:14" x14ac:dyDescent="0.25">
      <c r="A36" s="7">
        <v>41</v>
      </c>
      <c r="B36" s="7" t="s">
        <v>102</v>
      </c>
      <c r="C36" s="9">
        <v>0.53851986654534401</v>
      </c>
      <c r="D36" s="9">
        <v>0.38834158296890797</v>
      </c>
      <c r="E36" s="9">
        <f t="shared" si="0"/>
        <v>0.38671697846084085</v>
      </c>
      <c r="F36" s="8">
        <f t="shared" si="1"/>
        <v>0.38671697846084085</v>
      </c>
      <c r="G36" s="7">
        <f t="shared" si="2"/>
        <v>31</v>
      </c>
      <c r="H36" s="9">
        <v>0.46153088122982927</v>
      </c>
      <c r="I36" s="9">
        <f t="shared" si="3"/>
        <v>0.22230848390874711</v>
      </c>
      <c r="J36" s="7">
        <f t="shared" si="4"/>
        <v>15</v>
      </c>
      <c r="K36" s="8">
        <f t="shared" si="5"/>
        <v>8.5970465183401137E-2</v>
      </c>
      <c r="L36" s="7">
        <f t="shared" si="6"/>
        <v>23</v>
      </c>
      <c r="M36" s="6">
        <f t="shared" si="7"/>
        <v>1</v>
      </c>
      <c r="N36" s="6">
        <f t="shared" si="8"/>
        <v>8.5970465183401137E-2</v>
      </c>
    </row>
    <row r="37" spans="1:14" x14ac:dyDescent="0.25">
      <c r="A37" s="7">
        <v>44</v>
      </c>
      <c r="B37" s="7" t="s">
        <v>103</v>
      </c>
      <c r="C37" s="9">
        <v>0.32241179727213198</v>
      </c>
      <c r="D37" s="9">
        <v>0.23324767740660199</v>
      </c>
      <c r="E37" s="9">
        <f t="shared" si="0"/>
        <v>0.38227227322009871</v>
      </c>
      <c r="F37" s="8">
        <f t="shared" si="1"/>
        <v>0.38227227322009871</v>
      </c>
      <c r="G37" s="7">
        <f t="shared" si="2"/>
        <v>30</v>
      </c>
      <c r="H37" s="9">
        <v>0.27742176785936917</v>
      </c>
      <c r="I37" s="9">
        <f t="shared" si="3"/>
        <v>0.36984203249430148</v>
      </c>
      <c r="J37" s="7">
        <f t="shared" si="4"/>
        <v>29</v>
      </c>
      <c r="K37" s="8">
        <f t="shared" si="5"/>
        <v>0.14138035449393824</v>
      </c>
      <c r="L37" s="7">
        <f t="shared" si="6"/>
        <v>30</v>
      </c>
      <c r="M37" s="6">
        <f t="shared" si="7"/>
        <v>1</v>
      </c>
      <c r="N37" s="6">
        <f t="shared" si="8"/>
        <v>0.14138035449393824</v>
      </c>
    </row>
    <row r="38" spans="1:14" x14ac:dyDescent="0.25">
      <c r="A38" s="7">
        <v>47</v>
      </c>
      <c r="B38" s="7" t="s">
        <v>104</v>
      </c>
      <c r="C38" s="9">
        <v>0.46684550572410899</v>
      </c>
      <c r="D38" s="9">
        <v>0.35274885390383498</v>
      </c>
      <c r="E38" s="9">
        <f t="shared" si="0"/>
        <v>0.32345009929182816</v>
      </c>
      <c r="F38" s="8">
        <f t="shared" si="1"/>
        <v>0.32345009929182816</v>
      </c>
      <c r="G38" s="7">
        <f t="shared" si="2"/>
        <v>24</v>
      </c>
      <c r="H38" s="9">
        <v>0.40805039739222798</v>
      </c>
      <c r="I38" s="9">
        <f t="shared" si="3"/>
        <v>0.2514449958607628</v>
      </c>
      <c r="J38" s="7">
        <f t="shared" si="4"/>
        <v>20</v>
      </c>
      <c r="K38" s="8">
        <f t="shared" si="5"/>
        <v>8.1329908877597043E-2</v>
      </c>
      <c r="L38" s="7">
        <f t="shared" si="6"/>
        <v>20</v>
      </c>
      <c r="M38" s="6">
        <f t="shared" si="7"/>
        <v>1</v>
      </c>
      <c r="N38" s="6">
        <f t="shared" si="8"/>
        <v>8.1329908877597043E-2</v>
      </c>
    </row>
    <row r="39" spans="1:14" x14ac:dyDescent="0.25">
      <c r="A39" s="7">
        <v>50</v>
      </c>
      <c r="B39" s="7" t="s">
        <v>105</v>
      </c>
      <c r="C39" s="9">
        <v>0.50044033465433702</v>
      </c>
      <c r="D39" s="9">
        <v>0.38510061516004601</v>
      </c>
      <c r="E39" s="9">
        <f t="shared" si="0"/>
        <v>0.29950541482868409</v>
      </c>
      <c r="F39" s="8">
        <f t="shared" si="1"/>
        <v>0.29950541482868409</v>
      </c>
      <c r="G39" s="7">
        <f t="shared" si="2"/>
        <v>17</v>
      </c>
      <c r="H39" s="9">
        <v>0.44120481927710842</v>
      </c>
      <c r="I39" s="9">
        <f t="shared" si="3"/>
        <v>0.23255011278294713</v>
      </c>
      <c r="J39" s="7">
        <f t="shared" si="4"/>
        <v>19</v>
      </c>
      <c r="K39" s="8">
        <f t="shared" si="5"/>
        <v>6.9650017997513844E-2</v>
      </c>
      <c r="L39" s="7">
        <f t="shared" si="6"/>
        <v>17</v>
      </c>
      <c r="M39" s="6">
        <f t="shared" si="7"/>
        <v>1</v>
      </c>
      <c r="N39" s="6">
        <f t="shared" si="8"/>
        <v>6.9650017997513844E-2</v>
      </c>
    </row>
    <row r="40" spans="1:14" x14ac:dyDescent="0.25">
      <c r="A40" s="7">
        <v>52</v>
      </c>
      <c r="B40" s="7" t="s">
        <v>106</v>
      </c>
      <c r="C40" s="9">
        <v>0.45124849051458799</v>
      </c>
      <c r="D40" s="9">
        <v>0.349374109886815</v>
      </c>
      <c r="E40" s="9">
        <f t="shared" si="0"/>
        <v>0.29159109889618529</v>
      </c>
      <c r="F40" s="8">
        <f t="shared" si="1"/>
        <v>0.29159109889618529</v>
      </c>
      <c r="G40" s="7">
        <f t="shared" si="2"/>
        <v>15</v>
      </c>
      <c r="H40" s="9">
        <v>0.3993276412048975</v>
      </c>
      <c r="I40" s="9">
        <f t="shared" si="3"/>
        <v>0.25693746161344622</v>
      </c>
      <c r="J40" s="7">
        <f t="shared" si="4"/>
        <v>21</v>
      </c>
      <c r="K40" s="8">
        <f t="shared" si="5"/>
        <v>7.4920676779461209E-2</v>
      </c>
      <c r="L40" s="7">
        <f t="shared" si="6"/>
        <v>19</v>
      </c>
      <c r="M40" s="6">
        <f t="shared" si="7"/>
        <v>1</v>
      </c>
      <c r="N40" s="6">
        <f t="shared" si="8"/>
        <v>7.4920676779461209E-2</v>
      </c>
    </row>
    <row r="41" spans="1:14" x14ac:dyDescent="0.25">
      <c r="A41" s="7">
        <v>54</v>
      </c>
      <c r="B41" s="7" t="s">
        <v>107</v>
      </c>
      <c r="C41" s="9">
        <v>0.50404139598126596</v>
      </c>
      <c r="D41" s="9">
        <v>0.38749235803934301</v>
      </c>
      <c r="E41" s="9">
        <f t="shared" si="0"/>
        <v>0.30077764251053812</v>
      </c>
      <c r="F41" s="8">
        <f t="shared" si="1"/>
        <v>0.30077764251053812</v>
      </c>
      <c r="G41" s="7">
        <f t="shared" si="2"/>
        <v>20</v>
      </c>
      <c r="H41" s="9">
        <v>0.44433800637400289</v>
      </c>
      <c r="I41" s="9">
        <f t="shared" si="3"/>
        <v>0.23091031829699088</v>
      </c>
      <c r="J41" s="7">
        <f t="shared" si="4"/>
        <v>18</v>
      </c>
      <c r="K41" s="8">
        <f t="shared" si="5"/>
        <v>6.9452661168726892E-2</v>
      </c>
      <c r="L41" s="7">
        <f t="shared" si="6"/>
        <v>16</v>
      </c>
      <c r="M41" s="6">
        <f t="shared" si="7"/>
        <v>1</v>
      </c>
      <c r="N41" s="6">
        <f t="shared" si="8"/>
        <v>6.9452661168726892E-2</v>
      </c>
    </row>
    <row r="42" spans="1:14" x14ac:dyDescent="0.25">
      <c r="A42" s="7">
        <v>63</v>
      </c>
      <c r="B42" s="7" t="s">
        <v>229</v>
      </c>
      <c r="C42" s="9">
        <v>0.62393526405451405</v>
      </c>
      <c r="D42" s="9">
        <v>0.52346717308735802</v>
      </c>
      <c r="E42" s="9">
        <f t="shared" si="0"/>
        <v>0.19192815926661663</v>
      </c>
      <c r="F42" s="8">
        <f t="shared" si="1"/>
        <v>0.19192815926661663</v>
      </c>
      <c r="G42" s="7">
        <f t="shared" si="2"/>
        <v>5</v>
      </c>
      <c r="H42" s="9">
        <v>0.572558268590455</v>
      </c>
      <c r="I42" s="9">
        <f t="shared" si="3"/>
        <v>0.17919963104517084</v>
      </c>
      <c r="J42" s="7">
        <f t="shared" si="4"/>
        <v>3</v>
      </c>
      <c r="K42" s="8">
        <f t="shared" si="5"/>
        <v>3.4393455327756485E-2</v>
      </c>
      <c r="L42" s="7">
        <f t="shared" si="6"/>
        <v>4</v>
      </c>
      <c r="M42" s="6">
        <f t="shared" si="7"/>
        <v>1</v>
      </c>
      <c r="N42" s="6">
        <f t="shared" si="8"/>
        <v>3.4393455327756485E-2</v>
      </c>
    </row>
    <row r="43" spans="1:14" x14ac:dyDescent="0.25">
      <c r="A43" s="7">
        <v>66</v>
      </c>
      <c r="B43" s="7" t="s">
        <v>108</v>
      </c>
      <c r="C43" s="9">
        <v>0.56945081841823497</v>
      </c>
      <c r="D43" s="9">
        <v>0.48735010236911402</v>
      </c>
      <c r="E43" s="9">
        <f t="shared" si="0"/>
        <v>0.16846352478436272</v>
      </c>
      <c r="F43" s="8">
        <f t="shared" si="1"/>
        <v>0.16846352478436272</v>
      </c>
      <c r="G43" s="7">
        <f t="shared" si="2"/>
        <v>3</v>
      </c>
      <c r="H43" s="9">
        <v>0.52747663551401869</v>
      </c>
      <c r="I43" s="9">
        <f t="shared" si="3"/>
        <v>0.19451521370854069</v>
      </c>
      <c r="J43" s="7">
        <f t="shared" si="4"/>
        <v>5</v>
      </c>
      <c r="K43" s="8">
        <f t="shared" si="5"/>
        <v>3.2768718525524355E-2</v>
      </c>
      <c r="L43" s="7">
        <f t="shared" si="6"/>
        <v>1</v>
      </c>
      <c r="M43" s="6">
        <f t="shared" si="7"/>
        <v>1</v>
      </c>
      <c r="N43" s="6">
        <f t="shared" si="8"/>
        <v>3.2768718525524355E-2</v>
      </c>
    </row>
    <row r="44" spans="1:14" x14ac:dyDescent="0.25">
      <c r="A44" s="7">
        <v>68</v>
      </c>
      <c r="B44" s="7" t="s">
        <v>109</v>
      </c>
      <c r="C44" s="9">
        <v>0.57588468127843095</v>
      </c>
      <c r="D44" s="9">
        <v>0.453294611892745</v>
      </c>
      <c r="E44" s="9">
        <f t="shared" si="0"/>
        <v>0.27044237052323983</v>
      </c>
      <c r="F44" s="8">
        <f t="shared" si="1"/>
        <v>0.27044237052323983</v>
      </c>
      <c r="G44" s="7">
        <f t="shared" si="2"/>
        <v>12</v>
      </c>
      <c r="H44" s="9">
        <v>0.51316339925852195</v>
      </c>
      <c r="I44" s="9">
        <f t="shared" si="3"/>
        <v>0.19994066340569686</v>
      </c>
      <c r="J44" s="7">
        <f t="shared" si="4"/>
        <v>8</v>
      </c>
      <c r="K44" s="8">
        <f t="shared" si="5"/>
        <v>5.4072426975425844E-2</v>
      </c>
      <c r="L44" s="7">
        <f t="shared" si="6"/>
        <v>10</v>
      </c>
      <c r="M44" s="6">
        <f t="shared" si="7"/>
        <v>1</v>
      </c>
      <c r="N44" s="6">
        <f t="shared" si="8"/>
        <v>5.4072426975425844E-2</v>
      </c>
    </row>
    <row r="45" spans="1:14" x14ac:dyDescent="0.25">
      <c r="A45" s="7">
        <v>70</v>
      </c>
      <c r="B45" s="7" t="s">
        <v>110</v>
      </c>
      <c r="C45" s="9">
        <v>0.52429712932820405</v>
      </c>
      <c r="D45" s="9">
        <v>0.39841777478538998</v>
      </c>
      <c r="E45" s="9">
        <f t="shared" si="0"/>
        <v>0.31594813913766701</v>
      </c>
      <c r="F45" s="8">
        <f t="shared" si="1"/>
        <v>0.31594813913766701</v>
      </c>
      <c r="G45" s="7">
        <f t="shared" si="2"/>
        <v>23</v>
      </c>
      <c r="H45" s="9">
        <v>0.45967509649173338</v>
      </c>
      <c r="I45" s="9">
        <f t="shared" si="3"/>
        <v>0.22320598019413596</v>
      </c>
      <c r="J45" s="7">
        <f t="shared" si="4"/>
        <v>16</v>
      </c>
      <c r="K45" s="8">
        <f t="shared" si="5"/>
        <v>7.0521514086736209E-2</v>
      </c>
      <c r="L45" s="7">
        <f t="shared" si="6"/>
        <v>18</v>
      </c>
      <c r="M45" s="6">
        <f t="shared" si="7"/>
        <v>1</v>
      </c>
      <c r="N45" s="6">
        <f t="shared" si="8"/>
        <v>7.0521514086736209E-2</v>
      </c>
    </row>
    <row r="46" spans="1:14" x14ac:dyDescent="0.25">
      <c r="A46" s="7">
        <v>73</v>
      </c>
      <c r="B46" s="7" t="s">
        <v>111</v>
      </c>
      <c r="C46" s="9">
        <v>0.57495515906730899</v>
      </c>
      <c r="D46" s="9">
        <v>0.45976138343983203</v>
      </c>
      <c r="E46" s="9">
        <f t="shared" si="0"/>
        <v>0.25055122021258691</v>
      </c>
      <c r="F46" s="8">
        <f t="shared" si="1"/>
        <v>0.25055122021258691</v>
      </c>
      <c r="G46" s="7">
        <f t="shared" si="2"/>
        <v>11</v>
      </c>
      <c r="H46" s="9">
        <v>0.5157810168713417</v>
      </c>
      <c r="I46" s="9">
        <f t="shared" si="3"/>
        <v>0.19892595331569723</v>
      </c>
      <c r="J46" s="7">
        <f t="shared" si="4"/>
        <v>7</v>
      </c>
      <c r="K46" s="8">
        <f t="shared" si="5"/>
        <v>4.984114033520004E-2</v>
      </c>
      <c r="L46" s="7">
        <f t="shared" si="6"/>
        <v>9</v>
      </c>
      <c r="M46" s="6">
        <f t="shared" si="7"/>
        <v>1</v>
      </c>
      <c r="N46" s="6">
        <f t="shared" si="8"/>
        <v>4.984114033520004E-2</v>
      </c>
    </row>
    <row r="47" spans="1:14" x14ac:dyDescent="0.25">
      <c r="A47" s="7">
        <v>76</v>
      </c>
      <c r="B47" s="7" t="s">
        <v>112</v>
      </c>
      <c r="C47" s="9">
        <v>0.50082092667316003</v>
      </c>
      <c r="D47" s="9">
        <v>0.41376522656581799</v>
      </c>
      <c r="E47" s="9">
        <f t="shared" si="0"/>
        <v>0.21039878297625383</v>
      </c>
      <c r="F47" s="8">
        <f t="shared" si="1"/>
        <v>0.21039878297625383</v>
      </c>
      <c r="G47" s="7">
        <f t="shared" si="2"/>
        <v>7</v>
      </c>
      <c r="H47" s="9">
        <v>0.45695922016416868</v>
      </c>
      <c r="I47" s="9">
        <f t="shared" si="3"/>
        <v>0.22453257524032486</v>
      </c>
      <c r="J47" s="7">
        <f t="shared" si="4"/>
        <v>17</v>
      </c>
      <c r="K47" s="8">
        <f t="shared" si="5"/>
        <v>4.7241380569088491E-2</v>
      </c>
      <c r="L47" s="7">
        <f t="shared" si="6"/>
        <v>7</v>
      </c>
      <c r="M47" s="6">
        <f t="shared" si="7"/>
        <v>1</v>
      </c>
      <c r="N47" s="6">
        <f t="shared" si="8"/>
        <v>4.7241380569088491E-2</v>
      </c>
    </row>
    <row r="48" spans="1:14" x14ac:dyDescent="0.25">
      <c r="A48" s="7">
        <v>81</v>
      </c>
      <c r="B48" s="7" t="s">
        <v>113</v>
      </c>
      <c r="C48" s="9">
        <v>0.42573501336387898</v>
      </c>
      <c r="D48" s="9">
        <v>0.32106227106227098</v>
      </c>
      <c r="E48" s="9">
        <f t="shared" si="0"/>
        <v>0.32602006444197368</v>
      </c>
      <c r="F48" s="8">
        <f t="shared" si="1"/>
        <v>0.32602006444197368</v>
      </c>
      <c r="G48" s="7">
        <f t="shared" si="2"/>
        <v>25</v>
      </c>
      <c r="H48" s="9">
        <v>0.37231258179098897</v>
      </c>
      <c r="I48" s="9">
        <f t="shared" si="3"/>
        <v>0.2755808841852968</v>
      </c>
      <c r="J48" s="7">
        <f t="shared" si="4"/>
        <v>25</v>
      </c>
      <c r="K48" s="8">
        <f t="shared" si="5"/>
        <v>8.9844897621066552E-2</v>
      </c>
      <c r="L48" s="7">
        <f t="shared" si="6"/>
        <v>24</v>
      </c>
      <c r="M48" s="6">
        <f t="shared" si="7"/>
        <v>1</v>
      </c>
      <c r="N48" s="6">
        <f t="shared" si="8"/>
        <v>8.9844897621066552E-2</v>
      </c>
    </row>
    <row r="49" spans="1:25" x14ac:dyDescent="0.25">
      <c r="A49" s="7">
        <v>85</v>
      </c>
      <c r="B49" s="7" t="s">
        <v>114</v>
      </c>
      <c r="C49" s="9">
        <v>0.52947286419111905</v>
      </c>
      <c r="D49" s="9">
        <v>0.41553082405902197</v>
      </c>
      <c r="E49" s="9">
        <f t="shared" si="0"/>
        <v>0.27420839450387624</v>
      </c>
      <c r="F49" s="8">
        <f t="shared" si="1"/>
        <v>0.27420839450387624</v>
      </c>
      <c r="G49" s="7">
        <f t="shared" si="2"/>
        <v>13</v>
      </c>
      <c r="H49" s="9">
        <v>0.4714313013567743</v>
      </c>
      <c r="I49" s="9">
        <f t="shared" si="3"/>
        <v>0.21763983466516379</v>
      </c>
      <c r="J49" s="7">
        <f t="shared" si="4"/>
        <v>14</v>
      </c>
      <c r="K49" s="8">
        <f t="shared" si="5"/>
        <v>5.967866964362363E-2</v>
      </c>
      <c r="L49" s="7">
        <f t="shared" si="6"/>
        <v>12</v>
      </c>
      <c r="M49" s="6">
        <f t="shared" si="7"/>
        <v>1</v>
      </c>
      <c r="N49" s="6">
        <f t="shared" si="8"/>
        <v>5.967866964362363E-2</v>
      </c>
    </row>
    <row r="50" spans="1:25" x14ac:dyDescent="0.25">
      <c r="A50" s="7">
        <v>86</v>
      </c>
      <c r="B50" s="7" t="s">
        <v>115</v>
      </c>
      <c r="C50" s="9">
        <v>0.431328878990349</v>
      </c>
      <c r="D50" s="9">
        <v>0.32248858447488599</v>
      </c>
      <c r="E50" s="9">
        <f t="shared" si="0"/>
        <v>0.33750123184263914</v>
      </c>
      <c r="F50" s="8">
        <f t="shared" si="1"/>
        <v>0.33750123184263914</v>
      </c>
      <c r="G50" s="7">
        <f t="shared" si="2"/>
        <v>27</v>
      </c>
      <c r="H50" s="9">
        <v>0.37582769409881395</v>
      </c>
      <c r="I50" s="9">
        <f t="shared" si="3"/>
        <v>0.27300337919295226</v>
      </c>
      <c r="J50" s="7">
        <f t="shared" si="4"/>
        <v>23</v>
      </c>
      <c r="K50" s="8">
        <f t="shared" si="5"/>
        <v>9.2138976774824508E-2</v>
      </c>
      <c r="L50" s="7">
        <f t="shared" si="6"/>
        <v>25</v>
      </c>
      <c r="M50" s="6">
        <f t="shared" si="7"/>
        <v>1</v>
      </c>
      <c r="N50" s="6">
        <f t="shared" si="8"/>
        <v>9.2138976774824508E-2</v>
      </c>
    </row>
    <row r="51" spans="1:25" x14ac:dyDescent="0.25">
      <c r="A51" s="7">
        <v>88</v>
      </c>
      <c r="B51" s="7" t="s">
        <v>116</v>
      </c>
      <c r="C51" s="9">
        <v>0.61877172653534196</v>
      </c>
      <c r="D51" s="9">
        <v>0.51704545454545503</v>
      </c>
      <c r="E51" s="9">
        <f t="shared" si="0"/>
        <v>0.19674531725516575</v>
      </c>
      <c r="F51" s="8">
        <f t="shared" si="1"/>
        <v>0.19674531725516575</v>
      </c>
      <c r="G51" s="7">
        <f t="shared" si="2"/>
        <v>6</v>
      </c>
      <c r="H51" s="9">
        <v>0.56741250717154335</v>
      </c>
      <c r="I51" s="9">
        <f t="shared" si="3"/>
        <v>0.18082476009336904</v>
      </c>
      <c r="J51" s="7">
        <f t="shared" si="4"/>
        <v>4</v>
      </c>
      <c r="K51" s="8">
        <f t="shared" si="5"/>
        <v>3.5576424792159125E-2</v>
      </c>
      <c r="L51" s="7">
        <f t="shared" si="6"/>
        <v>5</v>
      </c>
      <c r="M51" s="6">
        <f t="shared" si="7"/>
        <v>1</v>
      </c>
      <c r="N51" s="6">
        <f t="shared" si="8"/>
        <v>3.5576424792159125E-2</v>
      </c>
    </row>
    <row r="52" spans="1:25" x14ac:dyDescent="0.25">
      <c r="A52" s="7">
        <v>91</v>
      </c>
      <c r="B52" s="7" t="s">
        <v>117</v>
      </c>
      <c r="C52" s="9">
        <v>0.27039106145251401</v>
      </c>
      <c r="D52" s="9">
        <v>0.219917012448133</v>
      </c>
      <c r="E52" s="9">
        <f t="shared" si="0"/>
        <v>0.22951407188784553</v>
      </c>
      <c r="F52" s="8">
        <f t="shared" si="1"/>
        <v>0.22951407188784553</v>
      </c>
      <c r="G52" s="7">
        <f t="shared" si="2"/>
        <v>9</v>
      </c>
      <c r="H52" s="9">
        <v>0.24421732114039807</v>
      </c>
      <c r="I52" s="9">
        <f t="shared" si="3"/>
        <v>0.42012675433568608</v>
      </c>
      <c r="J52" s="7">
        <f t="shared" si="4"/>
        <v>30</v>
      </c>
      <c r="K52" s="8">
        <f t="shared" si="5"/>
        <v>9.642500209660787E-2</v>
      </c>
      <c r="L52" s="7">
        <f t="shared" si="6"/>
        <v>27</v>
      </c>
      <c r="M52" s="6">
        <f t="shared" si="7"/>
        <v>1</v>
      </c>
      <c r="N52" s="6">
        <f t="shared" si="8"/>
        <v>9.642500209660787E-2</v>
      </c>
    </row>
    <row r="53" spans="1:25" x14ac:dyDescent="0.25">
      <c r="A53" s="7">
        <v>94</v>
      </c>
      <c r="B53" s="7" t="s">
        <v>118</v>
      </c>
      <c r="C53" s="9">
        <v>0.13230769230769199</v>
      </c>
      <c r="D53" s="9">
        <v>7.4820143884892096E-2</v>
      </c>
      <c r="E53" s="9">
        <f t="shared" si="0"/>
        <v>0.76834319526626771</v>
      </c>
      <c r="F53" s="8">
        <f t="shared" si="1"/>
        <v>0.76834319526626771</v>
      </c>
      <c r="G53" s="7">
        <f t="shared" si="2"/>
        <v>33</v>
      </c>
      <c r="H53" s="9">
        <v>0.10260223048327137</v>
      </c>
      <c r="I53" s="9">
        <f t="shared" si="3"/>
        <v>1</v>
      </c>
      <c r="J53" s="7">
        <f t="shared" si="4"/>
        <v>33</v>
      </c>
      <c r="K53" s="8">
        <f t="shared" si="5"/>
        <v>0.76834319526626771</v>
      </c>
      <c r="L53" s="7">
        <f t="shared" si="6"/>
        <v>33</v>
      </c>
      <c r="M53" s="6">
        <f t="shared" si="7"/>
        <v>1</v>
      </c>
      <c r="N53" s="6">
        <f t="shared" si="8"/>
        <v>0.76834319526626771</v>
      </c>
    </row>
    <row r="54" spans="1:25" x14ac:dyDescent="0.25">
      <c r="A54" s="7">
        <v>95</v>
      </c>
      <c r="B54" s="7" t="s">
        <v>119</v>
      </c>
      <c r="C54" s="9">
        <v>0.34923339011924998</v>
      </c>
      <c r="D54" s="9">
        <v>0.24191866527632999</v>
      </c>
      <c r="E54" s="9">
        <f t="shared" si="0"/>
        <v>0.4435983669153451</v>
      </c>
      <c r="F54" s="8">
        <f t="shared" si="1"/>
        <v>0.4435983669153451</v>
      </c>
      <c r="G54" s="7">
        <f t="shared" si="2"/>
        <v>32</v>
      </c>
      <c r="H54" s="9">
        <v>0.29328621908127206</v>
      </c>
      <c r="I54" s="9">
        <f>MIN($H$24:$H$56)/H54</f>
        <v>0.34983652080440725</v>
      </c>
      <c r="J54" s="7">
        <f t="shared" si="4"/>
        <v>27</v>
      </c>
      <c r="K54" s="8">
        <f t="shared" si="5"/>
        <v>0.1551869093161812</v>
      </c>
      <c r="L54" s="7">
        <f t="shared" si="6"/>
        <v>31</v>
      </c>
      <c r="M54" s="6">
        <f t="shared" si="7"/>
        <v>1</v>
      </c>
      <c r="N54" s="6">
        <f t="shared" si="8"/>
        <v>0.1551869093161812</v>
      </c>
    </row>
    <row r="55" spans="1:25" x14ac:dyDescent="0.25">
      <c r="A55" s="7">
        <v>97</v>
      </c>
      <c r="B55" s="7" t="s">
        <v>120</v>
      </c>
      <c r="C55" s="9">
        <v>0.138091543832428</v>
      </c>
      <c r="D55" s="9">
        <v>0.123569794050343</v>
      </c>
      <c r="E55" s="9">
        <f t="shared" si="0"/>
        <v>0.11751860471798435</v>
      </c>
      <c r="F55" s="8">
        <f t="shared" si="1"/>
        <v>0.11751860471798435</v>
      </c>
      <c r="G55" s="7">
        <f t="shared" si="2"/>
        <v>1</v>
      </c>
      <c r="H55" s="9">
        <v>0.13076923076923078</v>
      </c>
      <c r="I55" s="9">
        <f t="shared" si="3"/>
        <v>0.78460529193089867</v>
      </c>
      <c r="J55" s="7">
        <f>RANK(I55,$I$24:$I$56,1)</f>
        <v>31</v>
      </c>
      <c r="K55" s="8">
        <f t="shared" si="5"/>
        <v>9.2205719162066005E-2</v>
      </c>
      <c r="L55" s="7">
        <f t="shared" si="6"/>
        <v>26</v>
      </c>
      <c r="M55" s="6">
        <f t="shared" si="7"/>
        <v>1</v>
      </c>
      <c r="N55" s="6">
        <f t="shared" si="8"/>
        <v>9.2205719162066005E-2</v>
      </c>
    </row>
    <row r="56" spans="1:25" x14ac:dyDescent="0.25">
      <c r="A56" s="7">
        <v>99</v>
      </c>
      <c r="B56" s="7" t="s">
        <v>121</v>
      </c>
      <c r="C56" s="9">
        <v>0.13202565069784999</v>
      </c>
      <c r="D56" s="9">
        <v>9.9476439790575896E-2</v>
      </c>
      <c r="E56" s="9">
        <f t="shared" si="0"/>
        <v>0.32720522543628178</v>
      </c>
      <c r="F56" s="8">
        <f t="shared" si="1"/>
        <v>0.32720522543628178</v>
      </c>
      <c r="G56" s="7">
        <f t="shared" si="2"/>
        <v>26</v>
      </c>
      <c r="H56" s="9">
        <v>0.11511965192168237</v>
      </c>
      <c r="I56" s="9">
        <f t="shared" si="3"/>
        <v>0.89126598952082658</v>
      </c>
      <c r="J56" s="7">
        <f t="shared" si="4"/>
        <v>32</v>
      </c>
      <c r="K56" s="8">
        <f t="shared" si="5"/>
        <v>0.29162688902485279</v>
      </c>
      <c r="L56" s="7">
        <f t="shared" si="6"/>
        <v>32</v>
      </c>
      <c r="M56" s="6">
        <f t="shared" si="7"/>
        <v>1</v>
      </c>
      <c r="N56" s="6">
        <f t="shared" si="8"/>
        <v>0.29162688902485279</v>
      </c>
    </row>
    <row r="57" spans="1:25" customFormat="1" ht="13.35" customHeight="1" x14ac:dyDescent="0.25">
      <c r="A57" s="33" t="s">
        <v>122</v>
      </c>
      <c r="B57" s="33"/>
      <c r="C57" s="33"/>
      <c r="D57" s="33"/>
      <c r="E57" s="33"/>
      <c r="F57" s="33"/>
      <c r="G57" s="33"/>
      <c r="H57" s="33"/>
      <c r="I57" s="33"/>
      <c r="J57" s="33"/>
      <c r="K57" s="33"/>
      <c r="L57" s="33"/>
      <c r="M57" s="6"/>
      <c r="N57" s="6"/>
      <c r="O57" s="6"/>
      <c r="P57" s="6"/>
      <c r="Q57" s="6"/>
      <c r="R57" s="6"/>
      <c r="S57" s="6"/>
      <c r="T57" s="6"/>
      <c r="U57" s="6"/>
      <c r="V57" s="6"/>
      <c r="W57" s="6"/>
      <c r="X57" s="6"/>
      <c r="Y57" s="6"/>
    </row>
    <row r="58" spans="1:25" customFormat="1" ht="13.35" customHeight="1" x14ac:dyDescent="0.25">
      <c r="A58" s="34" t="s">
        <v>123</v>
      </c>
      <c r="B58" s="34"/>
      <c r="C58" s="29">
        <f>AVERAGE(C24:C56)</f>
        <v>0.46637334304484052</v>
      </c>
      <c r="D58" s="29">
        <f>AVERAGE(D24:D56)</f>
        <v>0.36555252168372765</v>
      </c>
      <c r="E58" s="29">
        <f>AVERAGE(E24:E56)</f>
        <v>0.29443247223207436</v>
      </c>
      <c r="F58" s="29">
        <f>AVERAGE(F24:F56)</f>
        <v>0.29443247223207436</v>
      </c>
      <c r="G58" s="26" t="s">
        <v>124</v>
      </c>
      <c r="H58" s="29">
        <f>AVERAGE(H24:H56)</f>
        <v>0.41478675550833138</v>
      </c>
      <c r="I58" s="29">
        <f>AVERAGE(I24:I56)</f>
        <v>0.30264695937430769</v>
      </c>
      <c r="J58" s="26" t="s">
        <v>124</v>
      </c>
      <c r="K58" s="29">
        <f>AVERAGE(K24:K56)</f>
        <v>9.9547058075252576E-2</v>
      </c>
      <c r="L58" s="26" t="s">
        <v>124</v>
      </c>
      <c r="M58" s="6"/>
      <c r="N58" s="6"/>
      <c r="O58" s="6"/>
      <c r="P58" s="6"/>
      <c r="Q58" s="6"/>
      <c r="R58" s="6"/>
      <c r="S58" s="6"/>
      <c r="T58" s="6"/>
      <c r="U58" s="6"/>
      <c r="V58" s="6"/>
      <c r="W58" s="6"/>
      <c r="X58" s="6"/>
      <c r="Y58" s="6"/>
    </row>
    <row r="59" spans="1:25" customFormat="1" ht="13.35" customHeight="1" x14ac:dyDescent="0.25">
      <c r="A59" s="34" t="s">
        <v>125</v>
      </c>
      <c r="B59" s="34"/>
      <c r="C59" s="29">
        <f>_xlfn.STDEV.S(C24:C56)</f>
        <v>0.14449584436716878</v>
      </c>
      <c r="D59" s="29">
        <f>_xlfn.STDEV.S(D24:D56)</f>
        <v>0.1217658355842354</v>
      </c>
      <c r="E59" s="29">
        <f>_xlfn.STDEV.S(E24:E56)</f>
        <v>0.11062841640255393</v>
      </c>
      <c r="F59" s="29">
        <f>_xlfn.STDEV.S(F24:F56)</f>
        <v>0.11062841640255393</v>
      </c>
      <c r="G59" s="26" t="s">
        <v>124</v>
      </c>
      <c r="H59" s="29">
        <f>_xlfn.STDEV.S(H24:H56)</f>
        <v>0.13248911333138863</v>
      </c>
      <c r="I59" s="29">
        <f>_xlfn.STDEV.S(I24:I56)</f>
        <v>0.2006316491429159</v>
      </c>
      <c r="J59" s="26" t="s">
        <v>124</v>
      </c>
      <c r="K59" s="29">
        <f>_xlfn.STDEV.S(K24:K56)</f>
        <v>0.12946559149052386</v>
      </c>
      <c r="L59" s="26" t="s">
        <v>124</v>
      </c>
      <c r="M59" s="6"/>
      <c r="N59" s="6"/>
      <c r="O59" s="6"/>
      <c r="P59" s="6"/>
      <c r="Q59" s="6"/>
      <c r="R59" s="6"/>
      <c r="S59" s="6"/>
      <c r="T59" s="6"/>
      <c r="U59" s="6"/>
      <c r="V59" s="6"/>
      <c r="W59" s="6"/>
      <c r="X59" s="6"/>
      <c r="Y59" s="6"/>
    </row>
    <row r="60" spans="1:25" customFormat="1" ht="13.35" customHeight="1" x14ac:dyDescent="0.25">
      <c r="A60" s="34" t="s">
        <v>126</v>
      </c>
      <c r="B60" s="34"/>
      <c r="C60" s="29">
        <f>_xlfn.VAR.S(C24:C56)</f>
        <v>2.0879049039381065E-2</v>
      </c>
      <c r="D60" s="29">
        <f>_xlfn.VAR.S(D24:D56)</f>
        <v>1.4826918715527049E-2</v>
      </c>
      <c r="E60" s="29">
        <f>_xlfn.VAR.S(E24:E56)</f>
        <v>1.2238646515736862E-2</v>
      </c>
      <c r="F60" s="29">
        <f>_xlfn.VAR.S(F24:F56)</f>
        <v>1.2238646515736862E-2</v>
      </c>
      <c r="G60" s="26" t="s">
        <v>124</v>
      </c>
      <c r="H60" s="29">
        <f>_xlfn.VAR.S(H24:H56)</f>
        <v>1.7553365151337541E-2</v>
      </c>
      <c r="I60" s="29">
        <f>_xlfn.VAR.S(I24:I56)</f>
        <v>4.0253058637806108E-2</v>
      </c>
      <c r="J60" s="26" t="s">
        <v>124</v>
      </c>
      <c r="K60" s="29">
        <f>_xlfn.VAR.S(K24:K56)</f>
        <v>1.6761339379991205E-2</v>
      </c>
      <c r="L60" s="26" t="s">
        <v>124</v>
      </c>
      <c r="M60" s="6"/>
      <c r="N60" s="6"/>
      <c r="O60" s="6"/>
      <c r="P60" s="6"/>
      <c r="Q60" s="6"/>
      <c r="R60" s="6"/>
      <c r="S60" s="6"/>
      <c r="T60" s="6"/>
      <c r="U60" s="6"/>
      <c r="V60" s="6"/>
      <c r="W60" s="6"/>
      <c r="X60" s="6"/>
      <c r="Y60" s="6"/>
    </row>
    <row r="61" spans="1:25" customFormat="1" ht="13.35" customHeight="1" x14ac:dyDescent="0.25">
      <c r="A61" s="34" t="s">
        <v>127</v>
      </c>
      <c r="B61" s="34"/>
      <c r="C61" s="29">
        <f>MAX(C24:C56)</f>
        <v>0.67580495833762</v>
      </c>
      <c r="D61" s="29">
        <f>MAX(D24:D56)</f>
        <v>0.53941508840625296</v>
      </c>
      <c r="E61" s="29">
        <f>MAX(E24:E56)</f>
        <v>0.76834319526626771</v>
      </c>
      <c r="F61" s="29">
        <f>MAX(F24:F56)</f>
        <v>0.76834319526626771</v>
      </c>
      <c r="G61" s="26" t="s">
        <v>124</v>
      </c>
      <c r="H61" s="29">
        <f>MAX(H24:H56)</f>
        <v>0.58951159567397116</v>
      </c>
      <c r="I61" s="29">
        <f>MAX(I24:I56)</f>
        <v>1</v>
      </c>
      <c r="J61" s="26" t="s">
        <v>124</v>
      </c>
      <c r="K61" s="29">
        <f>MAX(K24:K56)</f>
        <v>0.76834319526626771</v>
      </c>
      <c r="L61" s="26" t="s">
        <v>124</v>
      </c>
      <c r="M61" s="6"/>
      <c r="N61" s="6"/>
      <c r="O61" s="6"/>
      <c r="P61" s="6"/>
      <c r="Q61" s="6"/>
      <c r="R61" s="6"/>
      <c r="S61" s="6"/>
      <c r="T61" s="6"/>
      <c r="U61" s="6"/>
      <c r="V61" s="6"/>
      <c r="W61" s="6"/>
      <c r="X61" s="6"/>
      <c r="Y61" s="6"/>
    </row>
    <row r="62" spans="1:25" customFormat="1" ht="13.35" customHeight="1" x14ac:dyDescent="0.25">
      <c r="A62" s="34" t="s">
        <v>128</v>
      </c>
      <c r="B62" s="34"/>
      <c r="C62" s="29">
        <f>MIN(C24:C56)</f>
        <v>0.13202565069784999</v>
      </c>
      <c r="D62" s="29">
        <f>MIN(D24:D56)</f>
        <v>7.4820143884892096E-2</v>
      </c>
      <c r="E62" s="29">
        <f>MIN(E24:E56)</f>
        <v>0.11751860471798435</v>
      </c>
      <c r="F62" s="29">
        <f>MIN(F24:F56)</f>
        <v>0.11751860471798435</v>
      </c>
      <c r="G62" s="26" t="s">
        <v>124</v>
      </c>
      <c r="H62" s="29">
        <f>MIN(H24:H56)</f>
        <v>0.10260223048327137</v>
      </c>
      <c r="I62" s="29">
        <f>MIN(I24:I56)</f>
        <v>0.17404616166365527</v>
      </c>
      <c r="J62" s="26" t="s">
        <v>124</v>
      </c>
      <c r="K62" s="29">
        <f>MIN(K24:K56)</f>
        <v>3.2768718525524355E-2</v>
      </c>
      <c r="L62" s="26" t="s">
        <v>124</v>
      </c>
      <c r="M62" s="6"/>
      <c r="N62" s="6"/>
      <c r="O62" s="6"/>
      <c r="P62" s="6"/>
      <c r="Q62" s="6"/>
      <c r="R62" s="6"/>
      <c r="S62" s="6"/>
      <c r="T62" s="6"/>
      <c r="U62" s="6"/>
      <c r="V62" s="6"/>
      <c r="W62" s="6"/>
      <c r="X62" s="6"/>
      <c r="Y62" s="6"/>
    </row>
    <row r="63" spans="1:25" ht="18.75" x14ac:dyDescent="0.25">
      <c r="A63" s="31" t="s">
        <v>129</v>
      </c>
      <c r="B63" s="31"/>
      <c r="C63" s="31"/>
      <c r="D63" s="31"/>
      <c r="E63" s="31"/>
      <c r="F63" s="31"/>
      <c r="G63" s="31"/>
      <c r="H63" s="31"/>
      <c r="I63" s="31"/>
      <c r="J63" s="31"/>
      <c r="K63" s="31"/>
      <c r="L63" s="31"/>
    </row>
    <row r="64" spans="1:25" ht="43.7" customHeight="1" x14ac:dyDescent="0.25">
      <c r="A64" s="32"/>
      <c r="B64" s="32"/>
      <c r="C64" s="32"/>
      <c r="D64" s="32"/>
      <c r="E64" s="32"/>
      <c r="F64" s="32"/>
      <c r="G64" s="32"/>
      <c r="H64" s="32"/>
      <c r="I64" s="32"/>
      <c r="J64" s="32"/>
      <c r="K64" s="32"/>
      <c r="L64" s="32"/>
    </row>
  </sheetData>
  <mergeCells count="20">
    <mergeCell ref="B20:L20"/>
    <mergeCell ref="B19:L19"/>
    <mergeCell ref="A63:L63"/>
    <mergeCell ref="A64:L64"/>
    <mergeCell ref="B21:D21"/>
    <mergeCell ref="F21:I21"/>
    <mergeCell ref="K21:L21"/>
    <mergeCell ref="A22:L22"/>
    <mergeCell ref="A57:L57"/>
    <mergeCell ref="A58:B58"/>
    <mergeCell ref="A59:B59"/>
    <mergeCell ref="A60:B60"/>
    <mergeCell ref="A61:B61"/>
    <mergeCell ref="A62:B62"/>
    <mergeCell ref="A14:L14"/>
    <mergeCell ref="B15:F15"/>
    <mergeCell ref="H15:L15"/>
    <mergeCell ref="B18:L18"/>
    <mergeCell ref="B17:L17"/>
    <mergeCell ref="B16:L16"/>
  </mergeCells>
  <conditionalFormatting sqref="G24:G56">
    <cfRule type="colorScale" priority="6">
      <colorScale>
        <cfvo type="min"/>
        <cfvo type="percentile" val="50"/>
        <cfvo type="max"/>
        <color rgb="FF63BE7B"/>
        <color rgb="FFFFEB84"/>
        <color rgb="FFF8696B"/>
      </colorScale>
    </cfRule>
  </conditionalFormatting>
  <conditionalFormatting sqref="G58:G62">
    <cfRule type="colorScale" priority="3">
      <colorScale>
        <cfvo type="min"/>
        <cfvo type="percentile" val="50"/>
        <cfvo type="max"/>
        <color rgb="FF63BE7B"/>
        <color rgb="FFFFEB84"/>
        <color rgb="FFF8696B"/>
      </colorScale>
    </cfRule>
  </conditionalFormatting>
  <conditionalFormatting sqref="J24:J56">
    <cfRule type="colorScale" priority="5">
      <colorScale>
        <cfvo type="min"/>
        <cfvo type="percentile" val="50"/>
        <cfvo type="max"/>
        <color rgb="FF63BE7B"/>
        <color rgb="FFFFEB84"/>
        <color rgb="FFF8696B"/>
      </colorScale>
    </cfRule>
  </conditionalFormatting>
  <conditionalFormatting sqref="J58:J62">
    <cfRule type="colorScale" priority="2">
      <colorScale>
        <cfvo type="min"/>
        <cfvo type="percentile" val="50"/>
        <cfvo type="max"/>
        <color rgb="FF63BE7B"/>
        <color rgb="FFFFEB84"/>
        <color rgb="FFF8696B"/>
      </colorScale>
    </cfRule>
  </conditionalFormatting>
  <conditionalFormatting sqref="L24:L56">
    <cfRule type="colorScale" priority="4">
      <colorScale>
        <cfvo type="min"/>
        <cfvo type="percentile" val="50"/>
        <cfvo type="max"/>
        <color rgb="FF63BE7B"/>
        <color rgb="FFFFEB84"/>
        <color rgb="FFF8696B"/>
      </colorScale>
    </cfRule>
  </conditionalFormatting>
  <conditionalFormatting sqref="L58:L62">
    <cfRule type="colorScale" priority="1">
      <colorScale>
        <cfvo type="min"/>
        <cfvo type="percentile" val="50"/>
        <cfvo type="max"/>
        <color rgb="FF63BE7B"/>
        <color rgb="FFFFEB84"/>
        <color rgb="FFF8696B"/>
      </colorScale>
    </cfRule>
  </conditionalFormatting>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445D06-A143-4D01-A5B6-6AF9A747DA6E}">
  <sheetPr>
    <tabColor rgb="FF00B050"/>
  </sheetPr>
  <dimension ref="A14:Y64"/>
  <sheetViews>
    <sheetView zoomScale="80" zoomScaleNormal="80" workbookViewId="0"/>
  </sheetViews>
  <sheetFormatPr baseColWidth="10" defaultColWidth="10.625" defaultRowHeight="15" x14ac:dyDescent="0.25"/>
  <cols>
    <col min="1" max="1" width="16.125" style="10" customWidth="1"/>
    <col min="2" max="12" width="13.375" style="10" customWidth="1"/>
    <col min="13" max="16384" width="10.625" style="1"/>
  </cols>
  <sheetData>
    <row r="14" spans="1:12" ht="18.75" x14ac:dyDescent="0.25">
      <c r="A14" s="31" t="s">
        <v>63</v>
      </c>
      <c r="B14" s="31"/>
      <c r="C14" s="31"/>
      <c r="D14" s="31"/>
      <c r="E14" s="31"/>
      <c r="F14" s="31"/>
      <c r="G14" s="31"/>
      <c r="H14" s="31"/>
      <c r="I14" s="31"/>
      <c r="J14" s="31"/>
      <c r="K14" s="31"/>
      <c r="L14" s="31"/>
    </row>
    <row r="15" spans="1:12" s="3" customFormat="1" ht="44.1" customHeight="1" x14ac:dyDescent="0.25">
      <c r="A15" s="2" t="s">
        <v>1</v>
      </c>
      <c r="B15" s="42" t="s">
        <v>64</v>
      </c>
      <c r="C15" s="43"/>
      <c r="D15" s="43"/>
      <c r="E15" s="43"/>
      <c r="F15" s="44"/>
      <c r="G15" s="4" t="s">
        <v>3</v>
      </c>
      <c r="H15" s="38" t="s">
        <v>65</v>
      </c>
      <c r="I15" s="38"/>
      <c r="J15" s="38"/>
      <c r="K15" s="38"/>
      <c r="L15" s="38"/>
    </row>
    <row r="16" spans="1:12" s="3" customFormat="1" ht="44.1" customHeight="1" x14ac:dyDescent="0.25">
      <c r="A16" s="2" t="s">
        <v>5</v>
      </c>
      <c r="B16" s="39" t="s">
        <v>25</v>
      </c>
      <c r="C16" s="39"/>
      <c r="D16" s="39"/>
      <c r="E16" s="39"/>
      <c r="F16" s="39"/>
      <c r="G16" s="39"/>
      <c r="H16" s="39"/>
      <c r="I16" s="39"/>
      <c r="J16" s="39"/>
      <c r="K16" s="39"/>
      <c r="L16" s="39"/>
    </row>
    <row r="17" spans="1:14" s="3" customFormat="1" ht="44.1" customHeight="1" x14ac:dyDescent="0.25">
      <c r="A17" s="2" t="s">
        <v>66</v>
      </c>
      <c r="B17" s="39" t="s">
        <v>143</v>
      </c>
      <c r="C17" s="39"/>
      <c r="D17" s="39"/>
      <c r="E17" s="39"/>
      <c r="F17" s="39"/>
      <c r="G17" s="39"/>
      <c r="H17" s="39"/>
      <c r="I17" s="39"/>
      <c r="J17" s="39"/>
      <c r="K17" s="39"/>
      <c r="L17" s="39"/>
    </row>
    <row r="18" spans="1:14" s="3" customFormat="1" ht="44.1" customHeight="1" x14ac:dyDescent="0.25">
      <c r="A18" s="2" t="s">
        <v>68</v>
      </c>
      <c r="B18" s="39" t="s">
        <v>144</v>
      </c>
      <c r="C18" s="39"/>
      <c r="D18" s="39"/>
      <c r="E18" s="39"/>
      <c r="F18" s="39"/>
      <c r="G18" s="39"/>
      <c r="H18" s="39"/>
      <c r="I18" s="39"/>
      <c r="J18" s="39"/>
      <c r="K18" s="39"/>
      <c r="L18" s="39"/>
    </row>
    <row r="19" spans="1:14" s="3" customFormat="1" ht="44.1" customHeight="1" x14ac:dyDescent="0.25">
      <c r="A19" s="2" t="s">
        <v>70</v>
      </c>
      <c r="B19" s="39"/>
      <c r="C19" s="39"/>
      <c r="D19" s="39"/>
      <c r="E19" s="39"/>
      <c r="F19" s="39"/>
      <c r="G19" s="39"/>
      <c r="H19" s="39"/>
      <c r="I19" s="39"/>
      <c r="J19" s="39"/>
      <c r="K19" s="39"/>
      <c r="L19" s="39"/>
    </row>
    <row r="20" spans="1:14" s="3" customFormat="1" ht="44.1" customHeight="1" x14ac:dyDescent="0.25">
      <c r="A20" s="2" t="s">
        <v>71</v>
      </c>
      <c r="B20" s="39" t="s">
        <v>234</v>
      </c>
      <c r="C20" s="39"/>
      <c r="D20" s="39"/>
      <c r="E20" s="39"/>
      <c r="F20" s="39"/>
      <c r="G20" s="39"/>
      <c r="H20" s="39"/>
      <c r="I20" s="39"/>
      <c r="J20" s="39"/>
      <c r="K20" s="39"/>
      <c r="L20" s="39"/>
    </row>
    <row r="21" spans="1:14" s="3" customFormat="1" ht="43.7" customHeight="1" x14ac:dyDescent="0.25">
      <c r="A21" s="27" t="s">
        <v>72</v>
      </c>
      <c r="B21" s="40" t="s">
        <v>145</v>
      </c>
      <c r="C21" s="40"/>
      <c r="D21" s="40"/>
      <c r="E21" s="28" t="s">
        <v>74</v>
      </c>
      <c r="F21" s="41" t="s">
        <v>146</v>
      </c>
      <c r="G21" s="36"/>
      <c r="H21" s="36"/>
      <c r="I21" s="37"/>
      <c r="J21" s="2" t="s">
        <v>76</v>
      </c>
      <c r="K21" s="39" t="s">
        <v>14</v>
      </c>
      <c r="L21" s="39"/>
    </row>
    <row r="22" spans="1:14" ht="18.75" x14ac:dyDescent="0.25">
      <c r="A22" s="31" t="s">
        <v>77</v>
      </c>
      <c r="B22" s="31"/>
      <c r="C22" s="31"/>
      <c r="D22" s="31"/>
      <c r="E22" s="31"/>
      <c r="F22" s="31"/>
      <c r="G22" s="31"/>
      <c r="H22" s="31"/>
      <c r="I22" s="31"/>
      <c r="J22" s="31"/>
      <c r="K22" s="31"/>
      <c r="L22" s="31"/>
    </row>
    <row r="23" spans="1:14" s="6" customFormat="1" ht="32.25" customHeight="1" x14ac:dyDescent="0.25">
      <c r="A23" s="4" t="s">
        <v>78</v>
      </c>
      <c r="B23" s="5" t="s">
        <v>79</v>
      </c>
      <c r="C23" s="2" t="s">
        <v>80</v>
      </c>
      <c r="D23" s="2" t="s">
        <v>81</v>
      </c>
      <c r="E23" s="2" t="s">
        <v>82</v>
      </c>
      <c r="F23" s="2" t="s">
        <v>83</v>
      </c>
      <c r="G23" s="2" t="s">
        <v>84</v>
      </c>
      <c r="H23" s="2" t="s">
        <v>85</v>
      </c>
      <c r="I23" s="2" t="s">
        <v>86</v>
      </c>
      <c r="J23" s="2" t="s">
        <v>87</v>
      </c>
      <c r="K23" s="2" t="s">
        <v>88</v>
      </c>
      <c r="L23" s="2" t="s">
        <v>89</v>
      </c>
    </row>
    <row r="24" spans="1:14" x14ac:dyDescent="0.25">
      <c r="A24" s="7">
        <v>5</v>
      </c>
      <c r="B24" s="7" t="s">
        <v>147</v>
      </c>
      <c r="C24" s="9">
        <v>9.1144924132298204</v>
      </c>
      <c r="D24" s="9">
        <v>8.0416393855647801</v>
      </c>
      <c r="E24" s="9">
        <f>(C24-D24)/D24</f>
        <v>0.13341222805773598</v>
      </c>
      <c r="F24" s="8">
        <f>ABS(E24)</f>
        <v>0.13341222805773598</v>
      </c>
      <c r="G24" s="7">
        <f>RANK(F24,$F$24:$F$56,1)</f>
        <v>12</v>
      </c>
      <c r="H24" s="9">
        <v>8.6042153406087998</v>
      </c>
      <c r="I24" s="9">
        <f>MIN($H$24:$H$56)/H24</f>
        <v>0.12805140312960861</v>
      </c>
      <c r="J24" s="7">
        <f>RANK(I24,$I$24:$I$56,1)</f>
        <v>7</v>
      </c>
      <c r="K24" s="8">
        <f>I24*F24</f>
        <v>1.7083622997440429E-2</v>
      </c>
      <c r="L24" s="7">
        <f>RANK(K24,$K$24:$K$56,1)</f>
        <v>8</v>
      </c>
      <c r="M24" s="6">
        <f>IF(E24&gt;0,1,-1)</f>
        <v>1</v>
      </c>
      <c r="N24" s="6">
        <f>K24*M24</f>
        <v>1.7083622997440429E-2</v>
      </c>
    </row>
    <row r="25" spans="1:14" x14ac:dyDescent="0.25">
      <c r="A25" s="7">
        <v>8</v>
      </c>
      <c r="B25" s="7" t="s">
        <v>148</v>
      </c>
      <c r="C25" s="9">
        <v>7.9869112528896409</v>
      </c>
      <c r="D25" s="9">
        <v>9.1555085856922886</v>
      </c>
      <c r="E25" s="9">
        <f t="shared" ref="E25:E56" si="0">(C25-D25)/D25</f>
        <v>-0.12763871300703772</v>
      </c>
      <c r="F25" s="8">
        <f t="shared" ref="F25:F56" si="1">ABS(E25)</f>
        <v>0.12763871300703772</v>
      </c>
      <c r="G25" s="7">
        <f t="shared" ref="G25:G56" si="2">RANK(F25,$F$24:$F$56,1)</f>
        <v>11</v>
      </c>
      <c r="H25" s="9">
        <v>8.5487952052801095</v>
      </c>
      <c r="I25" s="9">
        <f t="shared" ref="I25:I56" si="3">MIN($H$24:$H$56)/H25</f>
        <v>0.12888153485227385</v>
      </c>
      <c r="J25" s="7">
        <f t="shared" ref="J25:J56" si="4">RANK(I25,$I$24:$I$56,1)</f>
        <v>8</v>
      </c>
      <c r="K25" s="8">
        <f t="shared" ref="K25:K56" si="5">I25*F25</f>
        <v>1.6450273238915913E-2</v>
      </c>
      <c r="L25" s="7">
        <f t="shared" ref="L25:L56" si="6">RANK(K25,$K$24:$K$56,1)</f>
        <v>7</v>
      </c>
      <c r="M25" s="6">
        <f t="shared" ref="M25:M56" si="7">IF(E25&gt;0,1,-1)</f>
        <v>-1</v>
      </c>
      <c r="N25" s="6">
        <f t="shared" ref="N25:N56" si="8">K25*M25</f>
        <v>-1.6450273238915913E-2</v>
      </c>
    </row>
    <row r="26" spans="1:14" x14ac:dyDescent="0.25">
      <c r="A26" s="7">
        <v>11</v>
      </c>
      <c r="B26" s="7" t="s">
        <v>149</v>
      </c>
      <c r="C26" s="9">
        <v>21.9836725664758</v>
      </c>
      <c r="D26" s="9">
        <v>26.7408051534455</v>
      </c>
      <c r="E26" s="9">
        <f t="shared" si="0"/>
        <v>-0.17789788152122085</v>
      </c>
      <c r="F26" s="8">
        <f t="shared" si="1"/>
        <v>0.17789788152122085</v>
      </c>
      <c r="G26" s="7">
        <f t="shared" si="2"/>
        <v>16</v>
      </c>
      <c r="H26" s="9">
        <v>24.2288018565608</v>
      </c>
      <c r="I26" s="9">
        <f t="shared" si="3"/>
        <v>4.5474054132640232E-2</v>
      </c>
      <c r="J26" s="7">
        <f t="shared" si="4"/>
        <v>1</v>
      </c>
      <c r="K26" s="8">
        <f t="shared" si="5"/>
        <v>8.0897378943780157E-3</v>
      </c>
      <c r="L26" s="7">
        <f t="shared" si="6"/>
        <v>5</v>
      </c>
      <c r="M26" s="6">
        <f t="shared" si="7"/>
        <v>-1</v>
      </c>
      <c r="N26" s="6">
        <f t="shared" si="8"/>
        <v>-8.0897378943780157E-3</v>
      </c>
    </row>
    <row r="27" spans="1:14" x14ac:dyDescent="0.25">
      <c r="A27" s="7">
        <v>13</v>
      </c>
      <c r="B27" s="7" t="s">
        <v>150</v>
      </c>
      <c r="C27" s="9">
        <v>9.0535683317535298</v>
      </c>
      <c r="D27" s="9">
        <v>9.4877853858752506</v>
      </c>
      <c r="E27" s="9">
        <f t="shared" si="0"/>
        <v>-4.5765901784430393E-2</v>
      </c>
      <c r="F27" s="8">
        <f t="shared" si="1"/>
        <v>4.5765901784430393E-2</v>
      </c>
      <c r="G27" s="7">
        <f t="shared" si="2"/>
        <v>3</v>
      </c>
      <c r="H27" s="9">
        <v>9.2665984958038603</v>
      </c>
      <c r="I27" s="9">
        <f t="shared" si="3"/>
        <v>0.11889819632232619</v>
      </c>
      <c r="J27" s="7">
        <f t="shared" si="4"/>
        <v>6</v>
      </c>
      <c r="K27" s="8">
        <f t="shared" si="5"/>
        <v>5.4414831752335035E-3</v>
      </c>
      <c r="L27" s="7">
        <f t="shared" si="6"/>
        <v>3</v>
      </c>
      <c r="M27" s="6">
        <f t="shared" si="7"/>
        <v>-1</v>
      </c>
      <c r="N27" s="6">
        <f t="shared" si="8"/>
        <v>-5.4414831752335035E-3</v>
      </c>
    </row>
    <row r="28" spans="1:14" x14ac:dyDescent="0.25">
      <c r="A28" s="7">
        <v>15</v>
      </c>
      <c r="B28" s="7" t="s">
        <v>151</v>
      </c>
      <c r="C28" s="9">
        <v>9.6540064709825995</v>
      </c>
      <c r="D28" s="9">
        <v>6.38068849225027</v>
      </c>
      <c r="E28" s="9">
        <f t="shared" si="0"/>
        <v>0.51300388393947938</v>
      </c>
      <c r="F28" s="8">
        <f t="shared" si="1"/>
        <v>0.51300388393947938</v>
      </c>
      <c r="G28" s="7">
        <f t="shared" si="2"/>
        <v>25</v>
      </c>
      <c r="H28" s="9">
        <v>8.0596690611771287</v>
      </c>
      <c r="I28" s="9">
        <f t="shared" si="3"/>
        <v>0.1367031126006733</v>
      </c>
      <c r="J28" s="7">
        <f t="shared" si="4"/>
        <v>9</v>
      </c>
      <c r="K28" s="8">
        <f t="shared" si="5"/>
        <v>7.0129227710761383E-2</v>
      </c>
      <c r="L28" s="7">
        <f t="shared" si="6"/>
        <v>23</v>
      </c>
      <c r="M28" s="6">
        <f t="shared" si="7"/>
        <v>1</v>
      </c>
      <c r="N28" s="6">
        <f t="shared" si="8"/>
        <v>7.0129227710761383E-2</v>
      </c>
    </row>
    <row r="29" spans="1:14" x14ac:dyDescent="0.25">
      <c r="A29" s="7">
        <v>17</v>
      </c>
      <c r="B29" s="7" t="s">
        <v>152</v>
      </c>
      <c r="C29" s="9">
        <v>6.0659288652663008</v>
      </c>
      <c r="D29" s="9">
        <v>5.1012135649874706</v>
      </c>
      <c r="E29" s="9">
        <f t="shared" si="0"/>
        <v>0.18911486217715329</v>
      </c>
      <c r="F29" s="8">
        <f t="shared" si="1"/>
        <v>0.18911486217715329</v>
      </c>
      <c r="G29" s="7">
        <f t="shared" si="2"/>
        <v>18</v>
      </c>
      <c r="H29" s="9">
        <v>5.6057373430637494</v>
      </c>
      <c r="I29" s="9">
        <f t="shared" si="3"/>
        <v>0.19654539265161042</v>
      </c>
      <c r="J29" s="7">
        <f t="shared" si="4"/>
        <v>21</v>
      </c>
      <c r="K29" s="8">
        <f t="shared" si="5"/>
        <v>3.7169654842863782E-2</v>
      </c>
      <c r="L29" s="7">
        <f t="shared" si="6"/>
        <v>15</v>
      </c>
      <c r="M29" s="6">
        <f t="shared" si="7"/>
        <v>1</v>
      </c>
      <c r="N29" s="6">
        <f t="shared" si="8"/>
        <v>3.7169654842863782E-2</v>
      </c>
    </row>
    <row r="30" spans="1:14" x14ac:dyDescent="0.25">
      <c r="A30" s="7">
        <v>18</v>
      </c>
      <c r="B30" s="7" t="s">
        <v>153</v>
      </c>
      <c r="C30" s="9">
        <v>3.4997775283734298</v>
      </c>
      <c r="D30" s="9">
        <v>2.9707237823679602</v>
      </c>
      <c r="E30" s="9">
        <f t="shared" si="0"/>
        <v>0.17808917447847053</v>
      </c>
      <c r="F30" s="8">
        <f t="shared" si="1"/>
        <v>0.17808917447847053</v>
      </c>
      <c r="G30" s="7">
        <f t="shared" si="2"/>
        <v>17</v>
      </c>
      <c r="H30" s="9">
        <v>3.2350540502876699</v>
      </c>
      <c r="I30" s="9">
        <f t="shared" si="3"/>
        <v>0.34057602440870705</v>
      </c>
      <c r="J30" s="7">
        <f t="shared" si="4"/>
        <v>27</v>
      </c>
      <c r="K30" s="8">
        <f t="shared" si="5"/>
        <v>6.0652903034106066E-2</v>
      </c>
      <c r="L30" s="7">
        <f t="shared" si="6"/>
        <v>22</v>
      </c>
      <c r="M30" s="6">
        <f t="shared" si="7"/>
        <v>1</v>
      </c>
      <c r="N30" s="6">
        <f t="shared" si="8"/>
        <v>6.0652903034106066E-2</v>
      </c>
    </row>
    <row r="31" spans="1:14" x14ac:dyDescent="0.25">
      <c r="A31" s="7">
        <v>19</v>
      </c>
      <c r="B31" s="7" t="s">
        <v>154</v>
      </c>
      <c r="C31" s="9">
        <v>5.4453165639008807</v>
      </c>
      <c r="D31" s="9">
        <v>6.1336102457597796</v>
      </c>
      <c r="E31" s="9">
        <f t="shared" si="0"/>
        <v>-0.11221672950848526</v>
      </c>
      <c r="F31" s="8">
        <f t="shared" si="1"/>
        <v>0.11221672950848526</v>
      </c>
      <c r="G31" s="7">
        <f t="shared" si="2"/>
        <v>9</v>
      </c>
      <c r="H31" s="9">
        <v>5.78193692771013</v>
      </c>
      <c r="I31" s="9">
        <f t="shared" si="3"/>
        <v>0.19055583984562904</v>
      </c>
      <c r="J31" s="7">
        <f t="shared" si="4"/>
        <v>19</v>
      </c>
      <c r="K31" s="8">
        <f t="shared" si="5"/>
        <v>2.1383553136219192E-2</v>
      </c>
      <c r="L31" s="7">
        <f t="shared" si="6"/>
        <v>10</v>
      </c>
      <c r="M31" s="6">
        <f t="shared" si="7"/>
        <v>-1</v>
      </c>
      <c r="N31" s="6">
        <f t="shared" si="8"/>
        <v>-2.1383553136219192E-2</v>
      </c>
    </row>
    <row r="32" spans="1:14" x14ac:dyDescent="0.25">
      <c r="A32" s="7">
        <v>20</v>
      </c>
      <c r="B32" s="7" t="s">
        <v>155</v>
      </c>
      <c r="C32" s="9">
        <v>5.0054965484908696</v>
      </c>
      <c r="D32" s="9">
        <v>6.8423795381076093</v>
      </c>
      <c r="E32" s="9">
        <f t="shared" si="0"/>
        <v>-0.26845675241873018</v>
      </c>
      <c r="F32" s="8">
        <f t="shared" si="1"/>
        <v>0.26845675241873018</v>
      </c>
      <c r="G32" s="7">
        <f t="shared" si="2"/>
        <v>20</v>
      </c>
      <c r="H32" s="9">
        <v>5.9022829331253908</v>
      </c>
      <c r="I32" s="9">
        <f t="shared" si="3"/>
        <v>0.18667045610618363</v>
      </c>
      <c r="J32" s="7">
        <f t="shared" si="4"/>
        <v>18</v>
      </c>
      <c r="K32" s="8">
        <f t="shared" si="5"/>
        <v>5.0112944418789176E-2</v>
      </c>
      <c r="L32" s="7">
        <f t="shared" si="6"/>
        <v>20</v>
      </c>
      <c r="M32" s="6">
        <f t="shared" si="7"/>
        <v>-1</v>
      </c>
      <c r="N32" s="6">
        <f t="shared" si="8"/>
        <v>-5.0112944418789176E-2</v>
      </c>
    </row>
    <row r="33" spans="1:14" x14ac:dyDescent="0.25">
      <c r="A33" s="7">
        <v>23</v>
      </c>
      <c r="B33" s="7" t="s">
        <v>156</v>
      </c>
      <c r="C33" s="9">
        <v>2.4494010855588</v>
      </c>
      <c r="D33" s="9">
        <v>1.58216124097231</v>
      </c>
      <c r="E33" s="9">
        <f t="shared" si="0"/>
        <v>0.54813619631683785</v>
      </c>
      <c r="F33" s="8">
        <f t="shared" si="1"/>
        <v>0.54813619631683785</v>
      </c>
      <c r="G33" s="7">
        <f t="shared" si="2"/>
        <v>28</v>
      </c>
      <c r="H33" s="9">
        <v>2.0227505834170199</v>
      </c>
      <c r="I33" s="9">
        <f t="shared" si="3"/>
        <v>0.54469486066494011</v>
      </c>
      <c r="J33" s="7">
        <f t="shared" si="4"/>
        <v>29</v>
      </c>
      <c r="K33" s="8">
        <f t="shared" si="5"/>
        <v>0.29856696907821023</v>
      </c>
      <c r="L33" s="7">
        <f t="shared" si="6"/>
        <v>28</v>
      </c>
      <c r="M33" s="6">
        <f t="shared" si="7"/>
        <v>1</v>
      </c>
      <c r="N33" s="6">
        <f t="shared" si="8"/>
        <v>0.29856696907821023</v>
      </c>
    </row>
    <row r="34" spans="1:14" x14ac:dyDescent="0.25">
      <c r="A34" s="7">
        <v>25</v>
      </c>
      <c r="B34" s="7" t="s">
        <v>157</v>
      </c>
      <c r="C34" s="9">
        <v>6.1424207475994299</v>
      </c>
      <c r="D34" s="9">
        <v>8.6682131378118399</v>
      </c>
      <c r="E34" s="9">
        <f t="shared" si="0"/>
        <v>-0.2913855889392688</v>
      </c>
      <c r="F34" s="8">
        <f t="shared" si="1"/>
        <v>0.2913855889392688</v>
      </c>
      <c r="G34" s="7">
        <f t="shared" si="2"/>
        <v>22</v>
      </c>
      <c r="H34" s="9">
        <v>7.3769082328665094</v>
      </c>
      <c r="I34" s="9">
        <f t="shared" si="3"/>
        <v>0.14935550401528189</v>
      </c>
      <c r="J34" s="7">
        <f t="shared" si="4"/>
        <v>12</v>
      </c>
      <c r="K34" s="8">
        <f t="shared" si="5"/>
        <v>4.3520041498814242E-2</v>
      </c>
      <c r="L34" s="7">
        <f t="shared" si="6"/>
        <v>17</v>
      </c>
      <c r="M34" s="6">
        <f t="shared" si="7"/>
        <v>-1</v>
      </c>
      <c r="N34" s="6">
        <f t="shared" si="8"/>
        <v>-4.3520041498814242E-2</v>
      </c>
    </row>
    <row r="35" spans="1:14" x14ac:dyDescent="0.25">
      <c r="A35" s="7">
        <v>27</v>
      </c>
      <c r="B35" s="7" t="s">
        <v>158</v>
      </c>
      <c r="C35" s="9">
        <v>1.2767933142459198</v>
      </c>
      <c r="D35" s="9">
        <v>1.48099727292226</v>
      </c>
      <c r="E35" s="9">
        <f t="shared" si="0"/>
        <v>-0.13788273780775506</v>
      </c>
      <c r="F35" s="8">
        <f t="shared" si="1"/>
        <v>0.13788273780775506</v>
      </c>
      <c r="G35" s="7">
        <f t="shared" si="2"/>
        <v>13</v>
      </c>
      <c r="H35" s="9">
        <v>1.3761171637082601</v>
      </c>
      <c r="I35" s="9">
        <f t="shared" si="3"/>
        <v>0.80064537835227534</v>
      </c>
      <c r="J35" s="7">
        <f t="shared" si="4"/>
        <v>32</v>
      </c>
      <c r="K35" s="8">
        <f t="shared" si="5"/>
        <v>0.11039517678033763</v>
      </c>
      <c r="L35" s="7">
        <f t="shared" si="6"/>
        <v>26</v>
      </c>
      <c r="M35" s="6">
        <f t="shared" si="7"/>
        <v>-1</v>
      </c>
      <c r="N35" s="6">
        <f t="shared" si="8"/>
        <v>-0.11039517678033763</v>
      </c>
    </row>
    <row r="36" spans="1:14" x14ac:dyDescent="0.25">
      <c r="A36" s="7">
        <v>41</v>
      </c>
      <c r="B36" s="7" t="s">
        <v>159</v>
      </c>
      <c r="C36" s="9">
        <v>6.6257227432428696</v>
      </c>
      <c r="D36" s="9">
        <v>5.7502387025979402</v>
      </c>
      <c r="E36" s="9">
        <f t="shared" si="0"/>
        <v>0.15225177352192151</v>
      </c>
      <c r="F36" s="8">
        <f t="shared" si="1"/>
        <v>0.15225177352192151</v>
      </c>
      <c r="G36" s="7">
        <f t="shared" si="2"/>
        <v>14</v>
      </c>
      <c r="H36" s="9">
        <v>6.1465389159910595</v>
      </c>
      <c r="I36" s="9">
        <f t="shared" si="3"/>
        <v>0.1792523991555352</v>
      </c>
      <c r="J36" s="7">
        <f t="shared" si="4"/>
        <v>17</v>
      </c>
      <c r="K36" s="8">
        <f t="shared" si="5"/>
        <v>2.729149567948962E-2</v>
      </c>
      <c r="L36" s="7">
        <f t="shared" si="6"/>
        <v>11</v>
      </c>
      <c r="M36" s="6">
        <f t="shared" si="7"/>
        <v>1</v>
      </c>
      <c r="N36" s="6">
        <f t="shared" si="8"/>
        <v>2.729149567948962E-2</v>
      </c>
    </row>
    <row r="37" spans="1:14" x14ac:dyDescent="0.25">
      <c r="A37" s="7">
        <v>44</v>
      </c>
      <c r="B37" s="7" t="s">
        <v>160</v>
      </c>
      <c r="C37" s="9">
        <v>3.6105254850674799</v>
      </c>
      <c r="D37" s="9">
        <v>3.39699531658658</v>
      </c>
      <c r="E37" s="9">
        <f t="shared" si="0"/>
        <v>6.2858540734010343E-2</v>
      </c>
      <c r="F37" s="8">
        <f t="shared" si="1"/>
        <v>6.2858540734010343E-2</v>
      </c>
      <c r="G37" s="7">
        <f t="shared" si="2"/>
        <v>5</v>
      </c>
      <c r="H37" s="9">
        <v>3.4653957777465698</v>
      </c>
      <c r="I37" s="9">
        <f t="shared" si="3"/>
        <v>0.31793824366886936</v>
      </c>
      <c r="J37" s="7">
        <f t="shared" si="4"/>
        <v>26</v>
      </c>
      <c r="K37" s="8">
        <f t="shared" si="5"/>
        <v>1.9985134040559332E-2</v>
      </c>
      <c r="L37" s="7">
        <f t="shared" si="6"/>
        <v>9</v>
      </c>
      <c r="M37" s="6">
        <f t="shared" si="7"/>
        <v>1</v>
      </c>
      <c r="N37" s="6">
        <f t="shared" si="8"/>
        <v>1.9985134040559332E-2</v>
      </c>
    </row>
    <row r="38" spans="1:14" x14ac:dyDescent="0.25">
      <c r="A38" s="7">
        <v>47</v>
      </c>
      <c r="B38" s="7" t="s">
        <v>161</v>
      </c>
      <c r="C38" s="9">
        <v>7.5051146170516603</v>
      </c>
      <c r="D38" s="9">
        <v>4.9105051073001595</v>
      </c>
      <c r="E38" s="9">
        <f t="shared" si="0"/>
        <v>0.52837935264424163</v>
      </c>
      <c r="F38" s="8">
        <f t="shared" si="1"/>
        <v>0.52837935264424163</v>
      </c>
      <c r="G38" s="7">
        <f t="shared" si="2"/>
        <v>26</v>
      </c>
      <c r="H38" s="9">
        <v>6.2204256022064293</v>
      </c>
      <c r="I38" s="9">
        <f t="shared" si="3"/>
        <v>0.17712322558820576</v>
      </c>
      <c r="J38" s="7">
        <f t="shared" si="4"/>
        <v>16</v>
      </c>
      <c r="K38" s="8">
        <f t="shared" si="5"/>
        <v>9.3588255274556137E-2</v>
      </c>
      <c r="L38" s="7">
        <f t="shared" si="6"/>
        <v>25</v>
      </c>
      <c r="M38" s="6">
        <f t="shared" si="7"/>
        <v>1</v>
      </c>
      <c r="N38" s="6">
        <f t="shared" si="8"/>
        <v>9.3588255274556137E-2</v>
      </c>
    </row>
    <row r="39" spans="1:14" x14ac:dyDescent="0.25">
      <c r="A39" s="7">
        <v>50</v>
      </c>
      <c r="B39" s="7" t="s">
        <v>162</v>
      </c>
      <c r="C39" s="9">
        <v>5.0226612049174699</v>
      </c>
      <c r="D39" s="9">
        <v>4.4698815126646601</v>
      </c>
      <c r="E39" s="9">
        <f t="shared" si="0"/>
        <v>0.12366763876997662</v>
      </c>
      <c r="F39" s="8">
        <f t="shared" si="1"/>
        <v>0.12366763876997662</v>
      </c>
      <c r="G39" s="7">
        <f t="shared" si="2"/>
        <v>10</v>
      </c>
      <c r="H39" s="9">
        <v>4.7460283081060002</v>
      </c>
      <c r="I39" s="9">
        <f t="shared" si="3"/>
        <v>0.23214818278948457</v>
      </c>
      <c r="J39" s="7">
        <f t="shared" si="4"/>
        <v>22</v>
      </c>
      <c r="K39" s="8">
        <f t="shared" si="5"/>
        <v>2.870921761031648E-2</v>
      </c>
      <c r="L39" s="7">
        <f t="shared" si="6"/>
        <v>12</v>
      </c>
      <c r="M39" s="6">
        <f t="shared" si="7"/>
        <v>1</v>
      </c>
      <c r="N39" s="6">
        <f t="shared" si="8"/>
        <v>2.870921761031648E-2</v>
      </c>
    </row>
    <row r="40" spans="1:14" x14ac:dyDescent="0.25">
      <c r="A40" s="7">
        <v>52</v>
      </c>
      <c r="B40" s="7" t="s">
        <v>163</v>
      </c>
      <c r="C40" s="9">
        <v>2.3430019547078502</v>
      </c>
      <c r="D40" s="9">
        <v>1.5160044718960402</v>
      </c>
      <c r="E40" s="9">
        <f t="shared" si="0"/>
        <v>0.54551124231018844</v>
      </c>
      <c r="F40" s="8">
        <f t="shared" si="1"/>
        <v>0.54551124231018844</v>
      </c>
      <c r="G40" s="7">
        <f t="shared" si="2"/>
        <v>27</v>
      </c>
      <c r="H40" s="9">
        <v>1.9450561693152701</v>
      </c>
      <c r="I40" s="9">
        <f t="shared" si="3"/>
        <v>0.56645245755659945</v>
      </c>
      <c r="J40" s="7">
        <f t="shared" si="4"/>
        <v>31</v>
      </c>
      <c r="K40" s="8">
        <f t="shared" si="5"/>
        <v>0.30900618383135986</v>
      </c>
      <c r="L40" s="7">
        <f t="shared" si="6"/>
        <v>31</v>
      </c>
      <c r="M40" s="6">
        <f t="shared" si="7"/>
        <v>1</v>
      </c>
      <c r="N40" s="6">
        <f t="shared" si="8"/>
        <v>0.30900618383135986</v>
      </c>
    </row>
    <row r="41" spans="1:14" x14ac:dyDescent="0.25">
      <c r="A41" s="7">
        <v>54</v>
      </c>
      <c r="B41" s="7" t="s">
        <v>164</v>
      </c>
      <c r="C41" s="9">
        <v>7.4064313687036103</v>
      </c>
      <c r="D41" s="9">
        <v>5.7425841790431997</v>
      </c>
      <c r="E41" s="9">
        <f t="shared" si="0"/>
        <v>0.28973840657528371</v>
      </c>
      <c r="F41" s="8">
        <f t="shared" si="1"/>
        <v>0.28973840657528371</v>
      </c>
      <c r="G41" s="7">
        <f t="shared" si="2"/>
        <v>21</v>
      </c>
      <c r="H41" s="9">
        <v>6.59673254485062</v>
      </c>
      <c r="I41" s="9">
        <f t="shared" si="3"/>
        <v>0.16701932960042559</v>
      </c>
      <c r="J41" s="7">
        <f t="shared" si="4"/>
        <v>14</v>
      </c>
      <c r="K41" s="8">
        <f t="shared" si="5"/>
        <v>4.8391914425699428E-2</v>
      </c>
      <c r="L41" s="7">
        <f t="shared" si="6"/>
        <v>19</v>
      </c>
      <c r="M41" s="6">
        <f t="shared" si="7"/>
        <v>1</v>
      </c>
      <c r="N41" s="6">
        <f t="shared" si="8"/>
        <v>4.8391914425699428E-2</v>
      </c>
    </row>
    <row r="42" spans="1:14" x14ac:dyDescent="0.25">
      <c r="A42" s="7">
        <v>63</v>
      </c>
      <c r="B42" s="7" t="s">
        <v>165</v>
      </c>
      <c r="C42" s="9">
        <v>7.7028407845148905</v>
      </c>
      <c r="D42" s="9">
        <v>8.3632620382019898</v>
      </c>
      <c r="E42" s="9">
        <f t="shared" si="0"/>
        <v>-7.8966945035370745E-2</v>
      </c>
      <c r="F42" s="8">
        <f t="shared" si="1"/>
        <v>7.8966945035370745E-2</v>
      </c>
      <c r="G42" s="7">
        <f t="shared" si="2"/>
        <v>7</v>
      </c>
      <c r="H42" s="9">
        <v>8.0164413083527393</v>
      </c>
      <c r="I42" s="9">
        <f t="shared" si="3"/>
        <v>0.13744026866962242</v>
      </c>
      <c r="J42" s="7">
        <f t="shared" si="4"/>
        <v>10</v>
      </c>
      <c r="K42" s="8">
        <f t="shared" si="5"/>
        <v>1.0853238141680661E-2</v>
      </c>
      <c r="L42" s="7">
        <f t="shared" si="6"/>
        <v>6</v>
      </c>
      <c r="M42" s="6">
        <f t="shared" si="7"/>
        <v>-1</v>
      </c>
      <c r="N42" s="6">
        <f t="shared" si="8"/>
        <v>-1.0853238141680661E-2</v>
      </c>
    </row>
    <row r="43" spans="1:14" x14ac:dyDescent="0.25">
      <c r="A43" s="7">
        <v>66</v>
      </c>
      <c r="B43" s="7" t="s">
        <v>166</v>
      </c>
      <c r="C43" s="9">
        <v>6.5462775737511905</v>
      </c>
      <c r="D43" s="9">
        <v>8.5085822851153008</v>
      </c>
      <c r="E43" s="9">
        <f t="shared" si="0"/>
        <v>-0.2306265186853651</v>
      </c>
      <c r="F43" s="8">
        <f t="shared" si="1"/>
        <v>0.2306265186853651</v>
      </c>
      <c r="G43" s="7">
        <f t="shared" si="2"/>
        <v>19</v>
      </c>
      <c r="H43" s="9">
        <v>7.4669877172534802</v>
      </c>
      <c r="I43" s="9">
        <f t="shared" si="3"/>
        <v>0.14755372432827829</v>
      </c>
      <c r="J43" s="7">
        <f t="shared" si="4"/>
        <v>11</v>
      </c>
      <c r="K43" s="8">
        <f t="shared" si="5"/>
        <v>3.4029801760890883E-2</v>
      </c>
      <c r="L43" s="7">
        <f t="shared" si="6"/>
        <v>14</v>
      </c>
      <c r="M43" s="6">
        <f t="shared" si="7"/>
        <v>-1</v>
      </c>
      <c r="N43" s="6">
        <f t="shared" si="8"/>
        <v>-3.4029801760890883E-2</v>
      </c>
    </row>
    <row r="44" spans="1:14" x14ac:dyDescent="0.25">
      <c r="A44" s="7">
        <v>68</v>
      </c>
      <c r="B44" s="7" t="s">
        <v>167</v>
      </c>
      <c r="C44" s="9">
        <v>14.000571066256301</v>
      </c>
      <c r="D44" s="9">
        <v>13.2113456203823</v>
      </c>
      <c r="E44" s="9">
        <f t="shared" si="0"/>
        <v>5.9738460301605741E-2</v>
      </c>
      <c r="F44" s="8">
        <f t="shared" si="1"/>
        <v>5.9738460301605741E-2</v>
      </c>
      <c r="G44" s="7">
        <f t="shared" si="2"/>
        <v>4</v>
      </c>
      <c r="H44" s="9">
        <v>13.619116010352899</v>
      </c>
      <c r="I44" s="9">
        <f t="shared" si="3"/>
        <v>8.0899659446084016E-2</v>
      </c>
      <c r="J44" s="7">
        <f t="shared" si="4"/>
        <v>2</v>
      </c>
      <c r="K44" s="8">
        <f t="shared" si="5"/>
        <v>4.832821094233314E-3</v>
      </c>
      <c r="L44" s="7">
        <f t="shared" si="6"/>
        <v>2</v>
      </c>
      <c r="M44" s="6">
        <f t="shared" si="7"/>
        <v>1</v>
      </c>
      <c r="N44" s="6">
        <f t="shared" si="8"/>
        <v>4.832821094233314E-3</v>
      </c>
    </row>
    <row r="45" spans="1:14" x14ac:dyDescent="0.25">
      <c r="A45" s="7">
        <v>70</v>
      </c>
      <c r="B45" s="7" t="s">
        <v>168</v>
      </c>
      <c r="C45" s="9">
        <v>2.7699099167667902</v>
      </c>
      <c r="D45" s="9">
        <v>2.5323586760631898</v>
      </c>
      <c r="E45" s="9">
        <f t="shared" si="0"/>
        <v>9.3806316991753361E-2</v>
      </c>
      <c r="F45" s="8">
        <f t="shared" si="1"/>
        <v>9.3806316991753361E-2</v>
      </c>
      <c r="G45" s="7">
        <f t="shared" si="2"/>
        <v>8</v>
      </c>
      <c r="H45" s="9">
        <v>2.6514929473014099</v>
      </c>
      <c r="I45" s="9">
        <f t="shared" si="3"/>
        <v>0.41553263353599046</v>
      </c>
      <c r="J45" s="7">
        <f t="shared" si="4"/>
        <v>28</v>
      </c>
      <c r="K45" s="8">
        <f t="shared" si="5"/>
        <v>3.8979585941895205E-2</v>
      </c>
      <c r="L45" s="7">
        <f t="shared" si="6"/>
        <v>16</v>
      </c>
      <c r="M45" s="6">
        <f t="shared" si="7"/>
        <v>1</v>
      </c>
      <c r="N45" s="6">
        <f t="shared" si="8"/>
        <v>3.8979585941895205E-2</v>
      </c>
    </row>
    <row r="46" spans="1:14" x14ac:dyDescent="0.25">
      <c r="A46" s="7">
        <v>73</v>
      </c>
      <c r="B46" s="7" t="s">
        <v>169</v>
      </c>
      <c r="C46" s="9">
        <v>7.0075284805203699</v>
      </c>
      <c r="D46" s="9">
        <v>7.2677736877159198</v>
      </c>
      <c r="E46" s="9">
        <f t="shared" si="0"/>
        <v>-3.5808105532430037E-2</v>
      </c>
      <c r="F46" s="8">
        <f t="shared" si="1"/>
        <v>3.5808105532430037E-2</v>
      </c>
      <c r="G46" s="7">
        <f t="shared" si="2"/>
        <v>2</v>
      </c>
      <c r="H46" s="9">
        <v>7.1349085049106797</v>
      </c>
      <c r="I46" s="9">
        <f t="shared" si="3"/>
        <v>0.15442130006796112</v>
      </c>
      <c r="J46" s="7">
        <f t="shared" si="4"/>
        <v>13</v>
      </c>
      <c r="K46" s="8">
        <f t="shared" si="5"/>
        <v>5.5295342092885977E-3</v>
      </c>
      <c r="L46" s="7">
        <f t="shared" si="6"/>
        <v>4</v>
      </c>
      <c r="M46" s="6">
        <f t="shared" si="7"/>
        <v>-1</v>
      </c>
      <c r="N46" s="6">
        <f t="shared" si="8"/>
        <v>-5.5295342092885977E-3</v>
      </c>
    </row>
    <row r="47" spans="1:14" x14ac:dyDescent="0.25">
      <c r="A47" s="7">
        <v>76</v>
      </c>
      <c r="B47" s="7" t="s">
        <v>170</v>
      </c>
      <c r="C47" s="9">
        <v>5.1732169818776192</v>
      </c>
      <c r="D47" s="9">
        <v>6.1837973623613101</v>
      </c>
      <c r="E47" s="9">
        <f t="shared" si="0"/>
        <v>-0.16342391596379804</v>
      </c>
      <c r="F47" s="8">
        <f t="shared" si="1"/>
        <v>0.16342391596379804</v>
      </c>
      <c r="G47" s="7">
        <f t="shared" si="2"/>
        <v>15</v>
      </c>
      <c r="H47" s="9">
        <v>5.6431725927998597</v>
      </c>
      <c r="I47" s="9">
        <f t="shared" si="3"/>
        <v>0.19524156475384549</v>
      </c>
      <c r="J47" s="7">
        <f t="shared" si="4"/>
        <v>20</v>
      </c>
      <c r="K47" s="8">
        <f t="shared" si="5"/>
        <v>3.190714107097288E-2</v>
      </c>
      <c r="L47" s="7">
        <f t="shared" si="6"/>
        <v>13</v>
      </c>
      <c r="M47" s="6">
        <f t="shared" si="7"/>
        <v>-1</v>
      </c>
      <c r="N47" s="6">
        <f t="shared" si="8"/>
        <v>-3.190714107097288E-2</v>
      </c>
    </row>
    <row r="48" spans="1:14" x14ac:dyDescent="0.25">
      <c r="A48" s="7">
        <v>81</v>
      </c>
      <c r="B48" s="7" t="s">
        <v>171</v>
      </c>
      <c r="C48" s="9">
        <v>2.4263000257738803</v>
      </c>
      <c r="D48" s="9">
        <v>1.5656352069967701</v>
      </c>
      <c r="E48" s="9">
        <f t="shared" si="0"/>
        <v>0.54972244807144643</v>
      </c>
      <c r="F48" s="8">
        <f t="shared" si="1"/>
        <v>0.54972244807144643</v>
      </c>
      <c r="G48" s="7">
        <f t="shared" si="2"/>
        <v>29</v>
      </c>
      <c r="H48" s="9">
        <v>1.9986228728303499</v>
      </c>
      <c r="I48" s="9">
        <f t="shared" si="3"/>
        <v>0.55127050839459846</v>
      </c>
      <c r="J48" s="7">
        <f t="shared" si="4"/>
        <v>30</v>
      </c>
      <c r="K48" s="8">
        <f t="shared" si="5"/>
        <v>0.30304577342426953</v>
      </c>
      <c r="L48" s="7">
        <f t="shared" si="6"/>
        <v>29</v>
      </c>
      <c r="M48" s="6">
        <f t="shared" si="7"/>
        <v>1</v>
      </c>
      <c r="N48" s="6">
        <f t="shared" si="8"/>
        <v>0.30304577342426953</v>
      </c>
    </row>
    <row r="49" spans="1:25" x14ac:dyDescent="0.25">
      <c r="A49" s="7">
        <v>85</v>
      </c>
      <c r="B49" s="7" t="s">
        <v>172</v>
      </c>
      <c r="C49" s="9">
        <v>5.5900293564434795</v>
      </c>
      <c r="D49" s="9">
        <v>2.1946424903910997</v>
      </c>
      <c r="E49" s="9">
        <f>(C49-D49)/D49</f>
        <v>1.5471252748083355</v>
      </c>
      <c r="F49" s="8">
        <f t="shared" si="1"/>
        <v>1.5471252748083355</v>
      </c>
      <c r="G49" s="7">
        <f t="shared" si="2"/>
        <v>31</v>
      </c>
      <c r="H49" s="9">
        <v>3.8935603795048603</v>
      </c>
      <c r="I49" s="9">
        <f t="shared" si="3"/>
        <v>0.28297541062773307</v>
      </c>
      <c r="J49" s="7">
        <f t="shared" si="4"/>
        <v>24</v>
      </c>
      <c r="K49" s="8">
        <f t="shared" si="5"/>
        <v>0.4377984099314331</v>
      </c>
      <c r="L49" s="7">
        <f t="shared" si="6"/>
        <v>32</v>
      </c>
      <c r="M49" s="6">
        <f t="shared" si="7"/>
        <v>1</v>
      </c>
      <c r="N49" s="6">
        <f t="shared" si="8"/>
        <v>0.4377984099314331</v>
      </c>
    </row>
    <row r="50" spans="1:25" x14ac:dyDescent="0.25">
      <c r="A50" s="7">
        <v>86</v>
      </c>
      <c r="B50" s="7" t="s">
        <v>173</v>
      </c>
      <c r="C50" s="9">
        <v>9.2934272468669601</v>
      </c>
      <c r="D50" s="9">
        <v>9.6102973684019801</v>
      </c>
      <c r="E50" s="9">
        <f t="shared" si="0"/>
        <v>-3.297193722401015E-2</v>
      </c>
      <c r="F50" s="8">
        <f t="shared" si="1"/>
        <v>3.297193722401015E-2</v>
      </c>
      <c r="G50" s="7">
        <f t="shared" si="2"/>
        <v>1</v>
      </c>
      <c r="H50" s="9">
        <v>9.4509580670034392</v>
      </c>
      <c r="I50" s="9">
        <f t="shared" si="3"/>
        <v>0.11657885257590563</v>
      </c>
      <c r="J50" s="7">
        <f t="shared" si="4"/>
        <v>5</v>
      </c>
      <c r="K50" s="8">
        <f t="shared" si="5"/>
        <v>3.8438306087798945E-3</v>
      </c>
      <c r="L50" s="7">
        <f t="shared" si="6"/>
        <v>1</v>
      </c>
      <c r="M50" s="6">
        <f t="shared" si="7"/>
        <v>-1</v>
      </c>
      <c r="N50" s="6">
        <f t="shared" si="8"/>
        <v>-3.8438306087798945E-3</v>
      </c>
    </row>
    <row r="51" spans="1:25" x14ac:dyDescent="0.25">
      <c r="A51" s="7">
        <v>88</v>
      </c>
      <c r="B51" s="7" t="s">
        <v>116</v>
      </c>
      <c r="C51" s="9">
        <v>15.298435387289901</v>
      </c>
      <c r="D51" s="9">
        <v>4.0590083798882706</v>
      </c>
      <c r="E51" s="9">
        <f t="shared" si="0"/>
        <v>2.7690080816514624</v>
      </c>
      <c r="F51" s="8">
        <f t="shared" si="1"/>
        <v>2.7690080816514624</v>
      </c>
      <c r="G51" s="7">
        <f t="shared" si="2"/>
        <v>33</v>
      </c>
      <c r="H51" s="9">
        <v>9.8776564133041003</v>
      </c>
      <c r="I51" s="9">
        <f t="shared" si="3"/>
        <v>0.11154283982891761</v>
      </c>
      <c r="J51" s="7">
        <f t="shared" si="4"/>
        <v>4</v>
      </c>
      <c r="K51" s="8">
        <f t="shared" si="5"/>
        <v>0.30886302493662748</v>
      </c>
      <c r="L51" s="7">
        <f t="shared" si="6"/>
        <v>30</v>
      </c>
      <c r="M51" s="6">
        <f t="shared" si="7"/>
        <v>1</v>
      </c>
      <c r="N51" s="6">
        <f t="shared" si="8"/>
        <v>0.30886302493662748</v>
      </c>
    </row>
    <row r="52" spans="1:25" x14ac:dyDescent="0.25">
      <c r="A52" s="7">
        <v>91</v>
      </c>
      <c r="B52" s="7" t="s">
        <v>174</v>
      </c>
      <c r="C52" s="9">
        <v>6.3004602731457</v>
      </c>
      <c r="D52" s="9">
        <v>1.99309534825782</v>
      </c>
      <c r="E52" s="9">
        <f t="shared" si="0"/>
        <v>2.1611434338316933</v>
      </c>
      <c r="F52" s="8">
        <f t="shared" si="1"/>
        <v>2.1611434338316933</v>
      </c>
      <c r="G52" s="7">
        <f t="shared" si="2"/>
        <v>32</v>
      </c>
      <c r="H52" s="9">
        <v>4.08402468728824</v>
      </c>
      <c r="I52" s="9">
        <f t="shared" si="3"/>
        <v>0.26977844933788447</v>
      </c>
      <c r="J52" s="7">
        <f t="shared" si="4"/>
        <v>23</v>
      </c>
      <c r="K52" s="8">
        <f t="shared" si="5"/>
        <v>0.58302992437586521</v>
      </c>
      <c r="L52" s="7">
        <f t="shared" si="6"/>
        <v>33</v>
      </c>
      <c r="M52" s="6">
        <f t="shared" si="7"/>
        <v>1</v>
      </c>
      <c r="N52" s="6">
        <f t="shared" si="8"/>
        <v>0.58302992437586521</v>
      </c>
    </row>
    <row r="53" spans="1:25" x14ac:dyDescent="0.25">
      <c r="A53" s="7">
        <v>94</v>
      </c>
      <c r="B53" s="7" t="s">
        <v>175</v>
      </c>
      <c r="C53" s="9">
        <v>5.0823587043047</v>
      </c>
      <c r="D53" s="9">
        <v>7.3082287308228704</v>
      </c>
      <c r="E53" s="9">
        <f t="shared" si="0"/>
        <v>-0.30457038339952835</v>
      </c>
      <c r="F53" s="8">
        <f t="shared" si="1"/>
        <v>0.30457038339952835</v>
      </c>
      <c r="G53" s="7">
        <f t="shared" si="2"/>
        <v>23</v>
      </c>
      <c r="H53" s="9">
        <v>6.2470808033629108</v>
      </c>
      <c r="I53" s="9">
        <f t="shared" si="3"/>
        <v>0.17636747176395604</v>
      </c>
      <c r="J53" s="7">
        <f t="shared" si="4"/>
        <v>15</v>
      </c>
      <c r="K53" s="8">
        <f t="shared" si="5"/>
        <v>5.3716308494353583E-2</v>
      </c>
      <c r="L53" s="7">
        <f t="shared" si="6"/>
        <v>21</v>
      </c>
      <c r="M53" s="6">
        <f t="shared" si="7"/>
        <v>-1</v>
      </c>
      <c r="N53" s="6">
        <f t="shared" si="8"/>
        <v>-5.3716308494353583E-2</v>
      </c>
    </row>
    <row r="54" spans="1:25" x14ac:dyDescent="0.25">
      <c r="A54" s="7">
        <v>95</v>
      </c>
      <c r="B54" s="7" t="s">
        <v>176</v>
      </c>
      <c r="C54" s="9">
        <v>13.5209267804705</v>
      </c>
      <c r="D54" s="9">
        <v>9.3068127003944099</v>
      </c>
      <c r="E54" s="9">
        <f t="shared" si="0"/>
        <v>0.45279884915890717</v>
      </c>
      <c r="F54" s="8">
        <f t="shared" si="1"/>
        <v>0.45279884915890717</v>
      </c>
      <c r="G54" s="7">
        <f t="shared" si="2"/>
        <v>24</v>
      </c>
      <c r="H54" s="9">
        <v>11.278536055079099</v>
      </c>
      <c r="I54" s="9">
        <f t="shared" si="3"/>
        <v>9.7688373900094161E-2</v>
      </c>
      <c r="J54" s="7">
        <f t="shared" si="4"/>
        <v>3</v>
      </c>
      <c r="K54" s="8">
        <f t="shared" si="5"/>
        <v>4.4233183278167658E-2</v>
      </c>
      <c r="L54" s="7">
        <f t="shared" si="6"/>
        <v>18</v>
      </c>
      <c r="M54" s="6">
        <f t="shared" si="7"/>
        <v>1</v>
      </c>
      <c r="N54" s="6">
        <f t="shared" si="8"/>
        <v>4.4233183278167658E-2</v>
      </c>
    </row>
    <row r="55" spans="1:25" x14ac:dyDescent="0.25">
      <c r="A55" s="7">
        <v>97</v>
      </c>
      <c r="B55" s="7" t="s">
        <v>177</v>
      </c>
      <c r="C55" s="9">
        <v>1.14603798297315</v>
      </c>
      <c r="D55" s="9">
        <v>1.0634526763559</v>
      </c>
      <c r="E55" s="9">
        <f t="shared" si="0"/>
        <v>7.7657716655754189E-2</v>
      </c>
      <c r="F55" s="8">
        <f t="shared" si="1"/>
        <v>7.7657716655754189E-2</v>
      </c>
      <c r="G55" s="7">
        <f t="shared" si="2"/>
        <v>6</v>
      </c>
      <c r="H55" s="9">
        <v>1.10178184719426</v>
      </c>
      <c r="I55" s="9">
        <f t="shared" si="3"/>
        <v>1</v>
      </c>
      <c r="J55" s="7">
        <f t="shared" si="4"/>
        <v>33</v>
      </c>
      <c r="K55" s="8">
        <f t="shared" si="5"/>
        <v>7.7657716655754189E-2</v>
      </c>
      <c r="L55" s="7">
        <f t="shared" si="6"/>
        <v>24</v>
      </c>
      <c r="M55" s="6">
        <f t="shared" si="7"/>
        <v>1</v>
      </c>
      <c r="N55" s="6">
        <f t="shared" si="8"/>
        <v>7.7657716655754189E-2</v>
      </c>
    </row>
    <row r="56" spans="1:25" x14ac:dyDescent="0.25">
      <c r="A56" s="7">
        <v>99</v>
      </c>
      <c r="B56" s="7" t="s">
        <v>178</v>
      </c>
      <c r="C56" s="9">
        <v>4.5720160155827303</v>
      </c>
      <c r="D56" s="9">
        <v>2.8283118813067802</v>
      </c>
      <c r="E56" s="9">
        <f t="shared" si="0"/>
        <v>0.61651762869598981</v>
      </c>
      <c r="F56" s="8">
        <f t="shared" si="1"/>
        <v>0.61651762869598981</v>
      </c>
      <c r="G56" s="7">
        <f t="shared" si="2"/>
        <v>30</v>
      </c>
      <c r="H56" s="9">
        <v>3.6474550422570999</v>
      </c>
      <c r="I56" s="9">
        <f t="shared" si="3"/>
        <v>0.30206865730480964</v>
      </c>
      <c r="J56" s="7">
        <f t="shared" si="4"/>
        <v>25</v>
      </c>
      <c r="K56" s="8">
        <f t="shared" si="5"/>
        <v>0.18623065230494282</v>
      </c>
      <c r="L56" s="7">
        <f t="shared" si="6"/>
        <v>27</v>
      </c>
      <c r="M56" s="6">
        <f t="shared" si="7"/>
        <v>1</v>
      </c>
      <c r="N56" s="6">
        <f t="shared" si="8"/>
        <v>0.18623065230494282</v>
      </c>
    </row>
    <row r="57" spans="1:25" customFormat="1" ht="13.35" customHeight="1" x14ac:dyDescent="0.25">
      <c r="A57" s="33" t="s">
        <v>122</v>
      </c>
      <c r="B57" s="33"/>
      <c r="C57" s="33"/>
      <c r="D57" s="33"/>
      <c r="E57" s="33"/>
      <c r="F57" s="33"/>
      <c r="G57" s="33"/>
      <c r="H57" s="33"/>
      <c r="I57" s="33"/>
      <c r="J57" s="33"/>
      <c r="K57" s="33"/>
      <c r="L57" s="33"/>
      <c r="M57" s="6"/>
      <c r="N57" s="6"/>
      <c r="O57" s="6"/>
      <c r="P57" s="6"/>
      <c r="Q57" s="6"/>
      <c r="R57" s="6"/>
      <c r="S57" s="6"/>
      <c r="T57" s="6"/>
      <c r="U57" s="6"/>
      <c r="V57" s="6"/>
      <c r="W57" s="6"/>
      <c r="X57" s="6"/>
      <c r="Y57" s="6"/>
    </row>
    <row r="58" spans="1:25" customFormat="1" ht="13.35" customHeight="1" x14ac:dyDescent="0.25">
      <c r="A58" s="34" t="s">
        <v>123</v>
      </c>
      <c r="B58" s="34"/>
      <c r="C58" s="29">
        <f>AVERAGE(C24:C56)</f>
        <v>6.8673205951210941</v>
      </c>
      <c r="D58" s="29">
        <f>AVERAGE(D24:D56)</f>
        <v>6.1929860463182358</v>
      </c>
      <c r="E58" s="29">
        <f>AVERAGE(E24:E56)</f>
        <v>0.29042634542014589</v>
      </c>
      <c r="F58" s="29">
        <f>AVERAGE(F24:F56)</f>
        <v>0.41209980668241447</v>
      </c>
      <c r="G58" s="26" t="s">
        <v>124</v>
      </c>
      <c r="H58" s="29">
        <f>AVERAGE(H24:H56)</f>
        <v>6.5224496897157804</v>
      </c>
      <c r="I58" s="29">
        <f>AVERAGE(I24:I56)</f>
        <v>0.26201046393869543</v>
      </c>
      <c r="J58" s="26" t="s">
        <v>124</v>
      </c>
      <c r="K58" s="29">
        <f>AVERAGE(K24:K56)</f>
        <v>0.10274299196658197</v>
      </c>
      <c r="L58" s="26" t="s">
        <v>124</v>
      </c>
      <c r="M58" s="6"/>
      <c r="N58" s="6"/>
      <c r="O58" s="6"/>
      <c r="P58" s="6"/>
      <c r="Q58" s="6"/>
      <c r="R58" s="6"/>
      <c r="S58" s="6"/>
      <c r="T58" s="6"/>
      <c r="U58" s="6"/>
      <c r="V58" s="6"/>
      <c r="W58" s="6"/>
      <c r="X58" s="6"/>
      <c r="Y58" s="6"/>
    </row>
    <row r="59" spans="1:25" customFormat="1" ht="13.35" customHeight="1" x14ac:dyDescent="0.25">
      <c r="A59" s="34" t="s">
        <v>125</v>
      </c>
      <c r="B59" s="34"/>
      <c r="C59" s="29">
        <f>_xlfn.STDEV.S(C24:C56)</f>
        <v>4.3546742223646886</v>
      </c>
      <c r="D59" s="29">
        <f>_xlfn.STDEV.S(D24:D56)</f>
        <v>4.7936142551055294</v>
      </c>
      <c r="E59" s="29">
        <f>_xlfn.STDEV.S(E24:E56)</f>
        <v>0.67605738697549456</v>
      </c>
      <c r="F59" s="29">
        <f>_xlfn.STDEV.S(F24:F56)</f>
        <v>0.60737434073909702</v>
      </c>
      <c r="G59" s="26" t="s">
        <v>124</v>
      </c>
      <c r="H59" s="29">
        <f>_xlfn.STDEV.S(H24:H56)</f>
        <v>4.3614172619814555</v>
      </c>
      <c r="I59" s="29">
        <f>_xlfn.STDEV.S(I24:I56)</f>
        <v>0.21301737839471052</v>
      </c>
      <c r="J59" s="26" t="s">
        <v>124</v>
      </c>
      <c r="K59" s="29">
        <f>_xlfn.STDEV.S(K24:K56)</f>
        <v>0.14200469674296484</v>
      </c>
      <c r="L59" s="26" t="s">
        <v>124</v>
      </c>
      <c r="M59" s="6"/>
      <c r="N59" s="6"/>
      <c r="O59" s="6"/>
      <c r="P59" s="6"/>
      <c r="Q59" s="6"/>
      <c r="R59" s="6"/>
      <c r="S59" s="6"/>
      <c r="T59" s="6"/>
      <c r="U59" s="6"/>
      <c r="V59" s="6"/>
      <c r="W59" s="6"/>
      <c r="X59" s="6"/>
      <c r="Y59" s="6"/>
    </row>
    <row r="60" spans="1:25" customFormat="1" ht="13.35" customHeight="1" x14ac:dyDescent="0.25">
      <c r="A60" s="34" t="s">
        <v>126</v>
      </c>
      <c r="B60" s="34"/>
      <c r="C60" s="29">
        <f>_xlfn.VAR.S(C24:C56)</f>
        <v>18.963187582927503</v>
      </c>
      <c r="D60" s="29">
        <f>_xlfn.VAR.S(D24:D56)</f>
        <v>22.978737626750942</v>
      </c>
      <c r="E60" s="29">
        <f>_xlfn.VAR.S(E24:E56)</f>
        <v>0.45705359048413358</v>
      </c>
      <c r="F60" s="29">
        <f>_xlfn.VAR.S(F24:F56)</f>
        <v>0.36890358978825266</v>
      </c>
      <c r="G60" s="26" t="s">
        <v>124</v>
      </c>
      <c r="H60" s="29">
        <f>_xlfn.VAR.S(H24:H56)</f>
        <v>19.021960533109819</v>
      </c>
      <c r="I60" s="29">
        <f>_xlfn.VAR.S(I24:I56)</f>
        <v>4.5376403498155291E-2</v>
      </c>
      <c r="J60" s="26" t="s">
        <v>124</v>
      </c>
      <c r="K60" s="29">
        <f>_xlfn.VAR.S(K24:K56)</f>
        <v>2.0165333897061412E-2</v>
      </c>
      <c r="L60" s="26" t="s">
        <v>124</v>
      </c>
      <c r="M60" s="6"/>
      <c r="N60" s="6"/>
      <c r="O60" s="6"/>
      <c r="P60" s="6"/>
      <c r="Q60" s="6"/>
      <c r="R60" s="6"/>
      <c r="S60" s="6"/>
      <c r="T60" s="6"/>
      <c r="U60" s="6"/>
      <c r="V60" s="6"/>
      <c r="W60" s="6"/>
      <c r="X60" s="6"/>
      <c r="Y60" s="6"/>
    </row>
    <row r="61" spans="1:25" customFormat="1" ht="13.35" customHeight="1" x14ac:dyDescent="0.25">
      <c r="A61" s="34" t="s">
        <v>127</v>
      </c>
      <c r="B61" s="34"/>
      <c r="C61" s="29">
        <f>MAX(C24:C56)</f>
        <v>21.9836725664758</v>
      </c>
      <c r="D61" s="29">
        <f>MAX(D24:D56)</f>
        <v>26.7408051534455</v>
      </c>
      <c r="E61" s="29">
        <f>MAX(E24:E56)</f>
        <v>2.7690080816514624</v>
      </c>
      <c r="F61" s="29">
        <f>MAX(F24:F56)</f>
        <v>2.7690080816514624</v>
      </c>
      <c r="G61" s="26" t="s">
        <v>124</v>
      </c>
      <c r="H61" s="29">
        <f>MAX(H24:H56)</f>
        <v>24.2288018565608</v>
      </c>
      <c r="I61" s="29">
        <f>MAX(I24:I56)</f>
        <v>1</v>
      </c>
      <c r="J61" s="26" t="s">
        <v>124</v>
      </c>
      <c r="K61" s="29">
        <f>MAX(K24:K56)</f>
        <v>0.58302992437586521</v>
      </c>
      <c r="L61" s="26" t="s">
        <v>124</v>
      </c>
      <c r="M61" s="6"/>
      <c r="N61" s="6"/>
      <c r="O61" s="6"/>
      <c r="P61" s="6"/>
      <c r="Q61" s="6"/>
      <c r="R61" s="6"/>
      <c r="S61" s="6"/>
      <c r="T61" s="6"/>
      <c r="U61" s="6"/>
      <c r="V61" s="6"/>
      <c r="W61" s="6"/>
      <c r="X61" s="6"/>
      <c r="Y61" s="6"/>
    </row>
    <row r="62" spans="1:25" customFormat="1" ht="13.35" customHeight="1" x14ac:dyDescent="0.25">
      <c r="A62" s="34" t="s">
        <v>128</v>
      </c>
      <c r="B62" s="34"/>
      <c r="C62" s="29">
        <f>MIN(C24:C56)</f>
        <v>1.14603798297315</v>
      </c>
      <c r="D62" s="29">
        <f>MIN(D24:D56)</f>
        <v>1.0634526763559</v>
      </c>
      <c r="E62" s="29">
        <f>MIN(E24:E56)</f>
        <v>-0.30457038339952835</v>
      </c>
      <c r="F62" s="29">
        <f>MIN(F24:F56)</f>
        <v>3.297193722401015E-2</v>
      </c>
      <c r="G62" s="26" t="s">
        <v>124</v>
      </c>
      <c r="H62" s="29">
        <f>MIN(H24:H56)</f>
        <v>1.10178184719426</v>
      </c>
      <c r="I62" s="29">
        <f>MIN(I24:I56)</f>
        <v>4.5474054132640232E-2</v>
      </c>
      <c r="J62" s="26" t="s">
        <v>124</v>
      </c>
      <c r="K62" s="29">
        <f>MIN(K24:K56)</f>
        <v>3.8438306087798945E-3</v>
      </c>
      <c r="L62" s="26" t="s">
        <v>124</v>
      </c>
      <c r="M62" s="6"/>
      <c r="N62" s="6"/>
      <c r="O62" s="6"/>
      <c r="P62" s="6"/>
      <c r="Q62" s="6"/>
      <c r="R62" s="6"/>
      <c r="S62" s="6"/>
      <c r="T62" s="6"/>
      <c r="U62" s="6"/>
      <c r="V62" s="6"/>
      <c r="W62" s="6"/>
      <c r="X62" s="6"/>
      <c r="Y62" s="6"/>
    </row>
    <row r="63" spans="1:25" ht="18.75" x14ac:dyDescent="0.25">
      <c r="A63" s="31" t="s">
        <v>129</v>
      </c>
      <c r="B63" s="31"/>
      <c r="C63" s="31"/>
      <c r="D63" s="31"/>
      <c r="E63" s="31"/>
      <c r="F63" s="31"/>
      <c r="G63" s="31"/>
      <c r="H63" s="31"/>
      <c r="I63" s="31"/>
      <c r="J63" s="31"/>
      <c r="K63" s="31"/>
      <c r="L63" s="31"/>
    </row>
    <row r="64" spans="1:25" ht="43.7" customHeight="1" x14ac:dyDescent="0.25">
      <c r="A64" s="32"/>
      <c r="B64" s="32"/>
      <c r="C64" s="32"/>
      <c r="D64" s="32"/>
      <c r="E64" s="32"/>
      <c r="F64" s="32"/>
      <c r="G64" s="32"/>
      <c r="H64" s="32"/>
      <c r="I64" s="32"/>
      <c r="J64" s="32"/>
      <c r="K64" s="32"/>
      <c r="L64" s="32"/>
    </row>
  </sheetData>
  <mergeCells count="20">
    <mergeCell ref="B20:L20"/>
    <mergeCell ref="B19:L19"/>
    <mergeCell ref="A63:L63"/>
    <mergeCell ref="A64:L64"/>
    <mergeCell ref="B21:D21"/>
    <mergeCell ref="F21:I21"/>
    <mergeCell ref="K21:L21"/>
    <mergeCell ref="A22:L22"/>
    <mergeCell ref="A57:L57"/>
    <mergeCell ref="A58:B58"/>
    <mergeCell ref="A59:B59"/>
    <mergeCell ref="A60:B60"/>
    <mergeCell ref="A61:B61"/>
    <mergeCell ref="A62:B62"/>
    <mergeCell ref="A14:L14"/>
    <mergeCell ref="B15:F15"/>
    <mergeCell ref="H15:L15"/>
    <mergeCell ref="B18:L18"/>
    <mergeCell ref="B17:L17"/>
    <mergeCell ref="B16:L16"/>
  </mergeCells>
  <conditionalFormatting sqref="G24:G56">
    <cfRule type="colorScale" priority="6">
      <colorScale>
        <cfvo type="min"/>
        <cfvo type="percentile" val="50"/>
        <cfvo type="max"/>
        <color rgb="FF63BE7B"/>
        <color rgb="FFFFEB84"/>
        <color rgb="FFF8696B"/>
      </colorScale>
    </cfRule>
  </conditionalFormatting>
  <conditionalFormatting sqref="G58:G62">
    <cfRule type="colorScale" priority="3">
      <colorScale>
        <cfvo type="min"/>
        <cfvo type="percentile" val="50"/>
        <cfvo type="max"/>
        <color rgb="FF63BE7B"/>
        <color rgb="FFFFEB84"/>
        <color rgb="FFF8696B"/>
      </colorScale>
    </cfRule>
  </conditionalFormatting>
  <conditionalFormatting sqref="J24:J56">
    <cfRule type="colorScale" priority="5">
      <colorScale>
        <cfvo type="min"/>
        <cfvo type="percentile" val="50"/>
        <cfvo type="max"/>
        <color rgb="FF63BE7B"/>
        <color rgb="FFFFEB84"/>
        <color rgb="FFF8696B"/>
      </colorScale>
    </cfRule>
  </conditionalFormatting>
  <conditionalFormatting sqref="J58:J62">
    <cfRule type="colorScale" priority="2">
      <colorScale>
        <cfvo type="min"/>
        <cfvo type="percentile" val="50"/>
        <cfvo type="max"/>
        <color rgb="FF63BE7B"/>
        <color rgb="FFFFEB84"/>
        <color rgb="FFF8696B"/>
      </colorScale>
    </cfRule>
  </conditionalFormatting>
  <conditionalFormatting sqref="L24:L56">
    <cfRule type="colorScale" priority="4">
      <colorScale>
        <cfvo type="min"/>
        <cfvo type="percentile" val="50"/>
        <cfvo type="max"/>
        <color rgb="FF63BE7B"/>
        <color rgb="FFFFEB84"/>
        <color rgb="FFF8696B"/>
      </colorScale>
    </cfRule>
  </conditionalFormatting>
  <conditionalFormatting sqref="L58:L62">
    <cfRule type="colorScale" priority="1">
      <colorScale>
        <cfvo type="min"/>
        <cfvo type="percentile" val="50"/>
        <cfvo type="max"/>
        <color rgb="FF63BE7B"/>
        <color rgb="FFFFEB84"/>
        <color rgb="FFF8696B"/>
      </colorScale>
    </cfRule>
  </conditionalFormatting>
  <pageMargins left="0.7" right="0.7" top="0.75" bottom="0.75" header="0.3" footer="0.3"/>
  <pageSetup orientation="portrait" verticalDpi="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E1EE3B-F17F-47F7-B813-369118E6F22E}">
  <sheetPr>
    <tabColor rgb="FF00B050"/>
  </sheetPr>
  <dimension ref="A14:Y64"/>
  <sheetViews>
    <sheetView zoomScale="80" zoomScaleNormal="80" workbookViewId="0"/>
  </sheetViews>
  <sheetFormatPr baseColWidth="10" defaultColWidth="10.625" defaultRowHeight="15" x14ac:dyDescent="0.25"/>
  <cols>
    <col min="1" max="1" width="16" style="10" customWidth="1"/>
    <col min="2" max="2" width="16.875" style="10" customWidth="1"/>
    <col min="3" max="12" width="13.375" style="10" customWidth="1"/>
    <col min="13" max="16384" width="10.625" style="1"/>
  </cols>
  <sheetData>
    <row r="14" spans="1:12" ht="18.75" x14ac:dyDescent="0.25">
      <c r="A14" s="31" t="s">
        <v>63</v>
      </c>
      <c r="B14" s="31"/>
      <c r="C14" s="31"/>
      <c r="D14" s="31"/>
      <c r="E14" s="31"/>
      <c r="F14" s="31"/>
      <c r="G14" s="31"/>
      <c r="H14" s="31"/>
      <c r="I14" s="31"/>
      <c r="J14" s="31"/>
      <c r="K14" s="31"/>
      <c r="L14" s="31"/>
    </row>
    <row r="15" spans="1:12" s="3" customFormat="1" ht="44.1" customHeight="1" x14ac:dyDescent="0.25">
      <c r="A15" s="2" t="s">
        <v>1</v>
      </c>
      <c r="B15" s="42" t="s">
        <v>64</v>
      </c>
      <c r="C15" s="43"/>
      <c r="D15" s="43"/>
      <c r="E15" s="43"/>
      <c r="F15" s="44"/>
      <c r="G15" s="4" t="s">
        <v>3</v>
      </c>
      <c r="H15" s="38" t="s">
        <v>65</v>
      </c>
      <c r="I15" s="38"/>
      <c r="J15" s="38"/>
      <c r="K15" s="38"/>
      <c r="L15" s="38"/>
    </row>
    <row r="16" spans="1:12" s="3" customFormat="1" ht="44.1" customHeight="1" x14ac:dyDescent="0.25">
      <c r="A16" s="2" t="s">
        <v>5</v>
      </c>
      <c r="B16" s="39" t="s">
        <v>27</v>
      </c>
      <c r="C16" s="39"/>
      <c r="D16" s="39"/>
      <c r="E16" s="39"/>
      <c r="F16" s="39"/>
      <c r="G16" s="39"/>
      <c r="H16" s="39"/>
      <c r="I16" s="39"/>
      <c r="J16" s="39"/>
      <c r="K16" s="39"/>
      <c r="L16" s="39"/>
    </row>
    <row r="17" spans="1:14" s="3" customFormat="1" ht="44.1" customHeight="1" x14ac:dyDescent="0.25">
      <c r="A17" s="2" t="s">
        <v>66</v>
      </c>
      <c r="B17" s="39" t="s">
        <v>179</v>
      </c>
      <c r="C17" s="39"/>
      <c r="D17" s="39"/>
      <c r="E17" s="39"/>
      <c r="F17" s="39"/>
      <c r="G17" s="39"/>
      <c r="H17" s="39"/>
      <c r="I17" s="39"/>
      <c r="J17" s="39"/>
      <c r="K17" s="39"/>
      <c r="L17" s="39"/>
    </row>
    <row r="18" spans="1:14" s="3" customFormat="1" ht="44.1" customHeight="1" x14ac:dyDescent="0.25">
      <c r="A18" s="2" t="s">
        <v>68</v>
      </c>
      <c r="B18" s="39" t="s">
        <v>180</v>
      </c>
      <c r="C18" s="39"/>
      <c r="D18" s="39"/>
      <c r="E18" s="39"/>
      <c r="F18" s="39"/>
      <c r="G18" s="39"/>
      <c r="H18" s="39"/>
      <c r="I18" s="39"/>
      <c r="J18" s="39"/>
      <c r="K18" s="39"/>
      <c r="L18" s="39"/>
    </row>
    <row r="19" spans="1:14" s="3" customFormat="1" ht="44.1" customHeight="1" x14ac:dyDescent="0.25">
      <c r="A19" s="2" t="s">
        <v>70</v>
      </c>
      <c r="B19" s="39"/>
      <c r="C19" s="39"/>
      <c r="D19" s="39"/>
      <c r="E19" s="39"/>
      <c r="F19" s="39"/>
      <c r="G19" s="39"/>
      <c r="H19" s="39"/>
      <c r="I19" s="39"/>
      <c r="J19" s="39"/>
      <c r="K19" s="39"/>
      <c r="L19" s="39"/>
    </row>
    <row r="20" spans="1:14" s="3" customFormat="1" ht="44.1" customHeight="1" x14ac:dyDescent="0.25">
      <c r="A20" s="2" t="s">
        <v>71</v>
      </c>
      <c r="B20" s="39" t="s">
        <v>235</v>
      </c>
      <c r="C20" s="39"/>
      <c r="D20" s="39"/>
      <c r="E20" s="39"/>
      <c r="F20" s="39"/>
      <c r="G20" s="39"/>
      <c r="H20" s="39"/>
      <c r="I20" s="39"/>
      <c r="J20" s="39"/>
      <c r="K20" s="39"/>
      <c r="L20" s="39"/>
    </row>
    <row r="21" spans="1:14" s="3" customFormat="1" ht="43.7" customHeight="1" x14ac:dyDescent="0.25">
      <c r="A21" s="27" t="s">
        <v>72</v>
      </c>
      <c r="B21" s="40" t="s">
        <v>145</v>
      </c>
      <c r="C21" s="40"/>
      <c r="D21" s="40"/>
      <c r="E21" s="28" t="s">
        <v>74</v>
      </c>
      <c r="F21" s="41" t="s">
        <v>181</v>
      </c>
      <c r="G21" s="36"/>
      <c r="H21" s="36"/>
      <c r="I21" s="37"/>
      <c r="J21" s="2" t="s">
        <v>76</v>
      </c>
      <c r="K21" s="39" t="s">
        <v>14</v>
      </c>
      <c r="L21" s="39"/>
    </row>
    <row r="22" spans="1:14" ht="18.75" x14ac:dyDescent="0.25">
      <c r="A22" s="31" t="s">
        <v>77</v>
      </c>
      <c r="B22" s="31"/>
      <c r="C22" s="31"/>
      <c r="D22" s="31"/>
      <c r="E22" s="31"/>
      <c r="F22" s="31"/>
      <c r="G22" s="31"/>
      <c r="H22" s="31"/>
      <c r="I22" s="31"/>
      <c r="J22" s="31"/>
      <c r="K22" s="31"/>
      <c r="L22" s="31"/>
    </row>
    <row r="23" spans="1:14" s="6" customFormat="1" ht="32.25" customHeight="1" x14ac:dyDescent="0.25">
      <c r="A23" s="4" t="s">
        <v>78</v>
      </c>
      <c r="B23" s="5" t="s">
        <v>79</v>
      </c>
      <c r="C23" s="2" t="s">
        <v>80</v>
      </c>
      <c r="D23" s="2" t="s">
        <v>81</v>
      </c>
      <c r="E23" s="2" t="s">
        <v>82</v>
      </c>
      <c r="F23" s="2" t="s">
        <v>83</v>
      </c>
      <c r="G23" s="2" t="s">
        <v>84</v>
      </c>
      <c r="H23" s="2" t="s">
        <v>85</v>
      </c>
      <c r="I23" s="2" t="s">
        <v>86</v>
      </c>
      <c r="J23" s="2" t="s">
        <v>87</v>
      </c>
      <c r="K23" s="2" t="s">
        <v>88</v>
      </c>
      <c r="L23" s="2" t="s">
        <v>89</v>
      </c>
    </row>
    <row r="24" spans="1:14" x14ac:dyDescent="0.25">
      <c r="A24" s="7">
        <v>5</v>
      </c>
      <c r="B24" s="7" t="s">
        <v>147</v>
      </c>
      <c r="C24" s="9">
        <v>39.596289172568397</v>
      </c>
      <c r="D24" s="9">
        <v>36.437183999303301</v>
      </c>
      <c r="E24" s="9">
        <f>(C24-D24)/D24</f>
        <v>8.6700036241151371E-2</v>
      </c>
      <c r="F24" s="8">
        <f>ABS(E24)</f>
        <v>8.6700036241151371E-2</v>
      </c>
      <c r="G24" s="7">
        <f>RANK(F24,$F$24:$F$56,1)</f>
        <v>6</v>
      </c>
      <c r="H24" s="8">
        <v>38.093735795407298</v>
      </c>
      <c r="I24" s="9">
        <f>MIN($H$24:$H$56)/H24</f>
        <v>6.4017730415740021E-2</v>
      </c>
      <c r="J24" s="7">
        <f>RANK(I24,$I$24:$I$56,1)</f>
        <v>9</v>
      </c>
      <c r="K24" s="8">
        <f>I24*F24</f>
        <v>5.5503395471209185E-3</v>
      </c>
      <c r="L24" s="7">
        <f>RANK(K24,$K$24:$K$56,1)</f>
        <v>7</v>
      </c>
      <c r="M24" s="6">
        <f>IF(E24&gt;0,1,-1)</f>
        <v>1</v>
      </c>
      <c r="N24" s="6">
        <f>K24*M24</f>
        <v>5.5503395471209185E-3</v>
      </c>
    </row>
    <row r="25" spans="1:14" x14ac:dyDescent="0.25">
      <c r="A25" s="7">
        <v>8</v>
      </c>
      <c r="B25" s="7" t="s">
        <v>148</v>
      </c>
      <c r="C25" s="9">
        <v>46.347458029457002</v>
      </c>
      <c r="D25" s="9">
        <v>43.170978408102798</v>
      </c>
      <c r="E25" s="9">
        <f t="shared" ref="E25:E56" si="0">(C25-D25)/D25</f>
        <v>7.3579050984816416E-2</v>
      </c>
      <c r="F25" s="8">
        <f t="shared" ref="F25:F56" si="1">ABS(E25)</f>
        <v>7.3579050984816416E-2</v>
      </c>
      <c r="G25" s="7">
        <f t="shared" ref="G25:G56" si="2">RANK(F25,$F$24:$F$56,1)</f>
        <v>5</v>
      </c>
      <c r="H25" s="8">
        <v>44.820145862781295</v>
      </c>
      <c r="I25" s="9">
        <f t="shared" ref="I25:I56" si="3">MIN($H$24:$H$56)/H25</f>
        <v>5.4410231420150022E-2</v>
      </c>
      <c r="J25" s="7">
        <f t="shared" ref="J25:J56" si="4">RANK(I25,$I$24:$I$56,1)</f>
        <v>3</v>
      </c>
      <c r="K25" s="8">
        <f t="shared" ref="K25:K56" si="5">I25*F25</f>
        <v>4.0034531917588784E-3</v>
      </c>
      <c r="L25" s="7">
        <f t="shared" ref="L25:L56" si="6">RANK(K25,$K$24:$K$56,1)</f>
        <v>4</v>
      </c>
      <c r="M25" s="6">
        <f t="shared" ref="M25:M56" si="7">IF(E25&gt;0,1,-1)</f>
        <v>1</v>
      </c>
      <c r="N25" s="6">
        <f t="shared" ref="N25:N56" si="8">K25*M25</f>
        <v>4.0034531917588784E-3</v>
      </c>
    </row>
    <row r="26" spans="1:14" x14ac:dyDescent="0.25">
      <c r="A26" s="7">
        <v>11</v>
      </c>
      <c r="B26" s="7" t="s">
        <v>149</v>
      </c>
      <c r="C26" s="9">
        <v>73.22899825617931</v>
      </c>
      <c r="D26" s="9">
        <v>68.6270314961304</v>
      </c>
      <c r="E26" s="9">
        <f t="shared" si="0"/>
        <v>6.7057639820955917E-2</v>
      </c>
      <c r="F26" s="8">
        <f t="shared" si="1"/>
        <v>6.7057639820955917E-2</v>
      </c>
      <c r="G26" s="7">
        <f t="shared" si="2"/>
        <v>3</v>
      </c>
      <c r="H26" s="8">
        <v>71.057099496560099</v>
      </c>
      <c r="I26" s="9">
        <f t="shared" si="3"/>
        <v>3.431992757876174E-2</v>
      </c>
      <c r="J26" s="7">
        <f t="shared" si="4"/>
        <v>1</v>
      </c>
      <c r="K26" s="8">
        <f t="shared" si="5"/>
        <v>2.3014133422578965E-3</v>
      </c>
      <c r="L26" s="7">
        <f t="shared" si="6"/>
        <v>3</v>
      </c>
      <c r="M26" s="6">
        <f t="shared" si="7"/>
        <v>1</v>
      </c>
      <c r="N26" s="6">
        <f t="shared" si="8"/>
        <v>2.3014133422578965E-3</v>
      </c>
    </row>
    <row r="27" spans="1:14" x14ac:dyDescent="0.25">
      <c r="A27" s="7">
        <v>13</v>
      </c>
      <c r="B27" s="7" t="s">
        <v>150</v>
      </c>
      <c r="C27" s="9">
        <v>31.052005159892499</v>
      </c>
      <c r="D27" s="9">
        <v>26.680002762594498</v>
      </c>
      <c r="E27" s="9">
        <f t="shared" si="0"/>
        <v>0.16386813885295284</v>
      </c>
      <c r="F27" s="8">
        <f t="shared" si="1"/>
        <v>0.16386813885295284</v>
      </c>
      <c r="G27" s="7">
        <f t="shared" si="2"/>
        <v>15</v>
      </c>
      <c r="H27" s="8">
        <v>28.894361382214701</v>
      </c>
      <c r="I27" s="9">
        <f t="shared" si="3"/>
        <v>8.4399668032804603E-2</v>
      </c>
      <c r="J27" s="7">
        <f t="shared" si="4"/>
        <v>20</v>
      </c>
      <c r="K27" s="8">
        <f t="shared" si="5"/>
        <v>1.383041652034275E-2</v>
      </c>
      <c r="L27" s="7">
        <f t="shared" si="6"/>
        <v>16</v>
      </c>
      <c r="M27" s="6">
        <f t="shared" si="7"/>
        <v>1</v>
      </c>
      <c r="N27" s="6">
        <f t="shared" si="8"/>
        <v>1.383041652034275E-2</v>
      </c>
    </row>
    <row r="28" spans="1:14" x14ac:dyDescent="0.25">
      <c r="A28" s="7">
        <v>15</v>
      </c>
      <c r="B28" s="7" t="s">
        <v>151</v>
      </c>
      <c r="C28" s="9">
        <v>53.889876701547806</v>
      </c>
      <c r="D28" s="9">
        <v>44.675051467067199</v>
      </c>
      <c r="E28" s="9">
        <f t="shared" si="0"/>
        <v>0.20626333785588219</v>
      </c>
      <c r="F28" s="8">
        <f t="shared" si="1"/>
        <v>0.20626333785588219</v>
      </c>
      <c r="G28" s="7">
        <f t="shared" si="2"/>
        <v>16</v>
      </c>
      <c r="H28" s="8">
        <v>49.401604956606803</v>
      </c>
      <c r="I28" s="9">
        <f t="shared" si="3"/>
        <v>4.9364276946485521E-2</v>
      </c>
      <c r="J28" s="7">
        <f t="shared" si="4"/>
        <v>2</v>
      </c>
      <c r="K28" s="8">
        <f t="shared" si="5"/>
        <v>1.018204053382428E-2</v>
      </c>
      <c r="L28" s="7">
        <f t="shared" si="6"/>
        <v>12</v>
      </c>
      <c r="M28" s="6">
        <f t="shared" si="7"/>
        <v>1</v>
      </c>
      <c r="N28" s="6">
        <f t="shared" si="8"/>
        <v>1.018204053382428E-2</v>
      </c>
    </row>
    <row r="29" spans="1:14" x14ac:dyDescent="0.25">
      <c r="A29" s="7">
        <v>17</v>
      </c>
      <c r="B29" s="7" t="s">
        <v>152</v>
      </c>
      <c r="C29" s="9">
        <v>37.401252320798001</v>
      </c>
      <c r="D29" s="9">
        <v>37.472092994250204</v>
      </c>
      <c r="E29" s="9">
        <f t="shared" si="0"/>
        <v>-1.8904915042528541E-3</v>
      </c>
      <c r="F29" s="8">
        <f t="shared" si="1"/>
        <v>1.8904915042528541E-3</v>
      </c>
      <c r="G29" s="7">
        <f t="shared" si="2"/>
        <v>1</v>
      </c>
      <c r="H29" s="8">
        <v>37.435044961321502</v>
      </c>
      <c r="I29" s="9">
        <f t="shared" si="3"/>
        <v>6.514415866732598E-2</v>
      </c>
      <c r="J29" s="7">
        <f t="shared" si="4"/>
        <v>11</v>
      </c>
      <c r="K29" s="8">
        <f t="shared" si="5"/>
        <v>1.2315447851227971E-4</v>
      </c>
      <c r="L29" s="7">
        <f t="shared" si="6"/>
        <v>1</v>
      </c>
      <c r="M29" s="6">
        <f t="shared" si="7"/>
        <v>-1</v>
      </c>
      <c r="N29" s="6">
        <f t="shared" si="8"/>
        <v>-1.2315447851227971E-4</v>
      </c>
    </row>
    <row r="30" spans="1:14" x14ac:dyDescent="0.25">
      <c r="A30" s="7">
        <v>18</v>
      </c>
      <c r="B30" s="7" t="s">
        <v>153</v>
      </c>
      <c r="C30" s="9">
        <v>44.786526852657403</v>
      </c>
      <c r="D30" s="9">
        <v>33.155399356785203</v>
      </c>
      <c r="E30" s="9">
        <f t="shared" si="0"/>
        <v>0.35080643640300191</v>
      </c>
      <c r="F30" s="8">
        <f t="shared" si="1"/>
        <v>0.35080643640300191</v>
      </c>
      <c r="G30" s="7">
        <f t="shared" si="2"/>
        <v>24</v>
      </c>
      <c r="H30" s="8">
        <v>38.966640786234294</v>
      </c>
      <c r="I30" s="9">
        <f t="shared" si="3"/>
        <v>6.2583647434662062E-2</v>
      </c>
      <c r="J30" s="7">
        <f t="shared" si="4"/>
        <v>8</v>
      </c>
      <c r="K30" s="8">
        <f t="shared" si="5"/>
        <v>2.195474633365567E-2</v>
      </c>
      <c r="L30" s="7">
        <f t="shared" si="6"/>
        <v>18</v>
      </c>
      <c r="M30" s="6">
        <f t="shared" si="7"/>
        <v>1</v>
      </c>
      <c r="N30" s="6">
        <f t="shared" si="8"/>
        <v>2.195474633365567E-2</v>
      </c>
    </row>
    <row r="31" spans="1:14" x14ac:dyDescent="0.25">
      <c r="A31" s="7">
        <v>19</v>
      </c>
      <c r="B31" s="7" t="s">
        <v>154</v>
      </c>
      <c r="C31" s="9">
        <v>32.6387669431017</v>
      </c>
      <c r="D31" s="9">
        <v>28.748701973001001</v>
      </c>
      <c r="E31" s="9">
        <f t="shared" si="0"/>
        <v>0.13531271685775612</v>
      </c>
      <c r="F31" s="8">
        <f t="shared" si="1"/>
        <v>0.13531271685775612</v>
      </c>
      <c r="G31" s="7">
        <f t="shared" si="2"/>
        <v>12</v>
      </c>
      <c r="H31" s="8">
        <v>30.736272237730603</v>
      </c>
      <c r="I31" s="9">
        <f t="shared" si="3"/>
        <v>7.934190879807447E-2</v>
      </c>
      <c r="J31" s="7">
        <f t="shared" si="4"/>
        <v>18</v>
      </c>
      <c r="K31" s="8">
        <f t="shared" si="5"/>
        <v>1.0735969240147759E-2</v>
      </c>
      <c r="L31" s="7">
        <f t="shared" si="6"/>
        <v>15</v>
      </c>
      <c r="M31" s="6">
        <f t="shared" si="7"/>
        <v>1</v>
      </c>
      <c r="N31" s="6">
        <f t="shared" si="8"/>
        <v>1.0735969240147759E-2</v>
      </c>
    </row>
    <row r="32" spans="1:14" x14ac:dyDescent="0.25">
      <c r="A32" s="7">
        <v>20</v>
      </c>
      <c r="B32" s="7" t="s">
        <v>155</v>
      </c>
      <c r="C32" s="9">
        <v>36.764230402379702</v>
      </c>
      <c r="D32" s="9">
        <v>32.101987467641699</v>
      </c>
      <c r="E32" s="9">
        <f t="shared" si="0"/>
        <v>0.14523222088468732</v>
      </c>
      <c r="F32" s="8">
        <f t="shared" si="1"/>
        <v>0.14523222088468732</v>
      </c>
      <c r="G32" s="7">
        <f t="shared" si="2"/>
        <v>13</v>
      </c>
      <c r="H32" s="8">
        <v>34.488072362174904</v>
      </c>
      <c r="I32" s="9">
        <f t="shared" si="3"/>
        <v>7.0710664344158819E-2</v>
      </c>
      <c r="J32" s="7">
        <f t="shared" si="4"/>
        <v>13</v>
      </c>
      <c r="K32" s="8">
        <f t="shared" si="5"/>
        <v>1.0269466822933858E-2</v>
      </c>
      <c r="L32" s="7">
        <f t="shared" si="6"/>
        <v>13</v>
      </c>
      <c r="M32" s="6">
        <f t="shared" si="7"/>
        <v>1</v>
      </c>
      <c r="N32" s="6">
        <f t="shared" si="8"/>
        <v>1.0269466822933858E-2</v>
      </c>
    </row>
    <row r="33" spans="1:14" x14ac:dyDescent="0.25">
      <c r="A33" s="7">
        <v>23</v>
      </c>
      <c r="B33" s="7" t="s">
        <v>156</v>
      </c>
      <c r="C33" s="9">
        <v>29.091737878911498</v>
      </c>
      <c r="D33" s="9">
        <v>26.469601147175897</v>
      </c>
      <c r="E33" s="9">
        <f t="shared" si="0"/>
        <v>9.90621927831868E-2</v>
      </c>
      <c r="F33" s="8">
        <f t="shared" si="1"/>
        <v>9.90621927831868E-2</v>
      </c>
      <c r="G33" s="7">
        <f t="shared" si="2"/>
        <v>9</v>
      </c>
      <c r="H33" s="8">
        <v>27.801741852710901</v>
      </c>
      <c r="I33" s="9">
        <f t="shared" si="3"/>
        <v>8.7716608606702065E-2</v>
      </c>
      <c r="J33" s="7">
        <f t="shared" si="4"/>
        <v>22</v>
      </c>
      <c r="K33" s="8">
        <f t="shared" si="5"/>
        <v>8.6893995920844617E-3</v>
      </c>
      <c r="L33" s="7">
        <f t="shared" si="6"/>
        <v>9</v>
      </c>
      <c r="M33" s="6">
        <f t="shared" si="7"/>
        <v>1</v>
      </c>
      <c r="N33" s="6">
        <f t="shared" si="8"/>
        <v>8.6893995920844617E-3</v>
      </c>
    </row>
    <row r="34" spans="1:14" x14ac:dyDescent="0.25">
      <c r="A34" s="7">
        <v>25</v>
      </c>
      <c r="B34" s="7" t="s">
        <v>157</v>
      </c>
      <c r="C34" s="9">
        <v>22.0911885636467</v>
      </c>
      <c r="D34" s="9">
        <v>17.862601746151999</v>
      </c>
      <c r="E34" s="9">
        <f t="shared" si="0"/>
        <v>0.2367284944034333</v>
      </c>
      <c r="F34" s="8">
        <f t="shared" si="1"/>
        <v>0.2367284944034333</v>
      </c>
      <c r="G34" s="7">
        <f t="shared" si="2"/>
        <v>17</v>
      </c>
      <c r="H34" s="8">
        <v>20.024455950629598</v>
      </c>
      <c r="I34" s="9">
        <f t="shared" si="3"/>
        <v>0.12178480727223626</v>
      </c>
      <c r="J34" s="7">
        <f t="shared" si="4"/>
        <v>25</v>
      </c>
      <c r="K34" s="8">
        <f t="shared" si="5"/>
        <v>2.8829934066768783E-2</v>
      </c>
      <c r="L34" s="7">
        <f t="shared" si="6"/>
        <v>23</v>
      </c>
      <c r="M34" s="6">
        <f t="shared" si="7"/>
        <v>1</v>
      </c>
      <c r="N34" s="6">
        <f t="shared" si="8"/>
        <v>2.8829934066768783E-2</v>
      </c>
    </row>
    <row r="35" spans="1:14" x14ac:dyDescent="0.25">
      <c r="A35" s="7">
        <v>27</v>
      </c>
      <c r="B35" s="7" t="s">
        <v>158</v>
      </c>
      <c r="C35" s="9">
        <v>47.754004488122</v>
      </c>
      <c r="D35" s="9">
        <v>34.369350506092502</v>
      </c>
      <c r="E35" s="9">
        <f t="shared" si="0"/>
        <v>0.38943575554786408</v>
      </c>
      <c r="F35" s="8">
        <f t="shared" si="1"/>
        <v>0.38943575554786408</v>
      </c>
      <c r="G35" s="7">
        <f t="shared" si="2"/>
        <v>25</v>
      </c>
      <c r="H35" s="8">
        <v>41.196576101266302</v>
      </c>
      <c r="I35" s="9">
        <f t="shared" si="3"/>
        <v>5.9196048299845233E-2</v>
      </c>
      <c r="J35" s="7">
        <f t="shared" si="4"/>
        <v>6</v>
      </c>
      <c r="K35" s="8">
        <f t="shared" si="5"/>
        <v>2.3053057795098083E-2</v>
      </c>
      <c r="L35" s="7">
        <f t="shared" si="6"/>
        <v>19</v>
      </c>
      <c r="M35" s="6">
        <f t="shared" si="7"/>
        <v>1</v>
      </c>
      <c r="N35" s="6">
        <f t="shared" si="8"/>
        <v>2.3053057795098083E-2</v>
      </c>
    </row>
    <row r="36" spans="1:14" x14ac:dyDescent="0.25">
      <c r="A36" s="7">
        <v>41</v>
      </c>
      <c r="B36" s="7" t="s">
        <v>159</v>
      </c>
      <c r="C36" s="9">
        <v>41.531800702686297</v>
      </c>
      <c r="D36" s="9">
        <v>31.598998636663801</v>
      </c>
      <c r="E36" s="9">
        <f t="shared" si="0"/>
        <v>0.31433914030736498</v>
      </c>
      <c r="F36" s="8">
        <f t="shared" si="1"/>
        <v>0.31433914030736498</v>
      </c>
      <c r="G36" s="7">
        <f t="shared" si="2"/>
        <v>20</v>
      </c>
      <c r="H36" s="8">
        <v>36.639408509692394</v>
      </c>
      <c r="I36" s="9">
        <f t="shared" si="3"/>
        <v>6.655878486776598E-2</v>
      </c>
      <c r="J36" s="7">
        <f t="shared" si="4"/>
        <v>12</v>
      </c>
      <c r="K36" s="8">
        <f t="shared" si="5"/>
        <v>2.0922031215236413E-2</v>
      </c>
      <c r="L36" s="7">
        <f t="shared" si="6"/>
        <v>17</v>
      </c>
      <c r="M36" s="6">
        <f t="shared" si="7"/>
        <v>1</v>
      </c>
      <c r="N36" s="6">
        <f t="shared" si="8"/>
        <v>2.0922031215236413E-2</v>
      </c>
    </row>
    <row r="37" spans="1:14" x14ac:dyDescent="0.25">
      <c r="A37" s="7">
        <v>44</v>
      </c>
      <c r="B37" s="7" t="s">
        <v>160</v>
      </c>
      <c r="C37" s="9">
        <v>26.857687234354398</v>
      </c>
      <c r="D37" s="9">
        <v>20.129554163372102</v>
      </c>
      <c r="E37" s="9">
        <f t="shared" si="0"/>
        <v>0.33424153443124238</v>
      </c>
      <c r="F37" s="8">
        <f t="shared" si="1"/>
        <v>0.33424153443124238</v>
      </c>
      <c r="G37" s="7">
        <f t="shared" si="2"/>
        <v>23</v>
      </c>
      <c r="H37" s="8">
        <v>23.621448298459999</v>
      </c>
      <c r="I37" s="9">
        <f t="shared" si="3"/>
        <v>0.10323983855121192</v>
      </c>
      <c r="J37" s="7">
        <f t="shared" si="4"/>
        <v>23</v>
      </c>
      <c r="K37" s="8">
        <f t="shared" si="5"/>
        <v>3.4507042051790802E-2</v>
      </c>
      <c r="L37" s="7">
        <f t="shared" si="6"/>
        <v>24</v>
      </c>
      <c r="M37" s="6">
        <f t="shared" si="7"/>
        <v>1</v>
      </c>
      <c r="N37" s="6">
        <f t="shared" si="8"/>
        <v>3.4507042051790802E-2</v>
      </c>
    </row>
    <row r="38" spans="1:14" x14ac:dyDescent="0.25">
      <c r="A38" s="7">
        <v>47</v>
      </c>
      <c r="B38" s="7" t="s">
        <v>161</v>
      </c>
      <c r="C38" s="9">
        <v>32.389817454584197</v>
      </c>
      <c r="D38" s="9">
        <v>28.653359572673601</v>
      </c>
      <c r="E38" s="9">
        <f t="shared" si="0"/>
        <v>0.13040208679313176</v>
      </c>
      <c r="F38" s="8">
        <f t="shared" si="1"/>
        <v>0.13040208679313176</v>
      </c>
      <c r="G38" s="7">
        <f t="shared" si="2"/>
        <v>11</v>
      </c>
      <c r="H38" s="8">
        <v>30.539756249889802</v>
      </c>
      <c r="I38" s="9">
        <f t="shared" si="3"/>
        <v>7.9852454902537395E-2</v>
      </c>
      <c r="J38" s="7">
        <f t="shared" si="4"/>
        <v>19</v>
      </c>
      <c r="K38" s="8">
        <f t="shared" si="5"/>
        <v>1.0412926754845321E-2</v>
      </c>
      <c r="L38" s="7">
        <f t="shared" si="6"/>
        <v>14</v>
      </c>
      <c r="M38" s="6">
        <f t="shared" si="7"/>
        <v>1</v>
      </c>
      <c r="N38" s="6">
        <f t="shared" si="8"/>
        <v>1.0412926754845321E-2</v>
      </c>
    </row>
    <row r="39" spans="1:14" x14ac:dyDescent="0.25">
      <c r="A39" s="7">
        <v>50</v>
      </c>
      <c r="B39" s="7" t="s">
        <v>162</v>
      </c>
      <c r="C39" s="9">
        <v>37.994536671349699</v>
      </c>
      <c r="D39" s="9">
        <v>28.503180947425701</v>
      </c>
      <c r="E39" s="9">
        <f t="shared" si="0"/>
        <v>0.33299285933843192</v>
      </c>
      <c r="F39" s="8">
        <f t="shared" si="1"/>
        <v>0.33299285933843192</v>
      </c>
      <c r="G39" s="7">
        <f t="shared" si="2"/>
        <v>22</v>
      </c>
      <c r="H39" s="8">
        <v>33.244685572665702</v>
      </c>
      <c r="I39" s="9">
        <f t="shared" si="3"/>
        <v>7.3355318802711914E-2</v>
      </c>
      <c r="J39" s="7">
        <f t="shared" si="4"/>
        <v>15</v>
      </c>
      <c r="K39" s="8">
        <f t="shared" si="5"/>
        <v>2.4426797355797277E-2</v>
      </c>
      <c r="L39" s="7">
        <f t="shared" si="6"/>
        <v>22</v>
      </c>
      <c r="M39" s="6">
        <f t="shared" si="7"/>
        <v>1</v>
      </c>
      <c r="N39" s="6">
        <f t="shared" si="8"/>
        <v>2.4426797355797277E-2</v>
      </c>
    </row>
    <row r="40" spans="1:14" x14ac:dyDescent="0.25">
      <c r="A40" s="7">
        <v>52</v>
      </c>
      <c r="B40" s="7" t="s">
        <v>163</v>
      </c>
      <c r="C40" s="9">
        <v>29.858934515081</v>
      </c>
      <c r="D40" s="9">
        <v>27.083515037146899</v>
      </c>
      <c r="E40" s="9">
        <f t="shared" si="0"/>
        <v>0.10247633935725929</v>
      </c>
      <c r="F40" s="8">
        <f t="shared" si="1"/>
        <v>0.10247633935725929</v>
      </c>
      <c r="G40" s="7">
        <f t="shared" si="2"/>
        <v>10</v>
      </c>
      <c r="H40" s="8">
        <v>28.523420796000302</v>
      </c>
      <c r="I40" s="9">
        <f t="shared" si="3"/>
        <v>8.5497266478667705E-2</v>
      </c>
      <c r="J40" s="7">
        <f t="shared" si="4"/>
        <v>21</v>
      </c>
      <c r="K40" s="8">
        <f t="shared" si="5"/>
        <v>8.7614468937859801E-3</v>
      </c>
      <c r="L40" s="7">
        <f t="shared" si="6"/>
        <v>10</v>
      </c>
      <c r="M40" s="6">
        <f t="shared" si="7"/>
        <v>1</v>
      </c>
      <c r="N40" s="6">
        <f t="shared" si="8"/>
        <v>8.7614468937859801E-3</v>
      </c>
    </row>
    <row r="41" spans="1:14" x14ac:dyDescent="0.25">
      <c r="A41" s="7">
        <v>54</v>
      </c>
      <c r="B41" s="7" t="s">
        <v>164</v>
      </c>
      <c r="C41" s="9">
        <v>44.273115604067002</v>
      </c>
      <c r="D41" s="9">
        <v>40.3839595546224</v>
      </c>
      <c r="E41" s="9">
        <f t="shared" si="0"/>
        <v>9.6304475646678961E-2</v>
      </c>
      <c r="F41" s="8">
        <f t="shared" si="1"/>
        <v>9.6304475646678961E-2</v>
      </c>
      <c r="G41" s="7">
        <f t="shared" si="2"/>
        <v>8</v>
      </c>
      <c r="H41" s="8">
        <v>42.380486822659002</v>
      </c>
      <c r="I41" s="9">
        <f t="shared" si="3"/>
        <v>5.7542390177900381E-2</v>
      </c>
      <c r="J41" s="7">
        <f t="shared" si="4"/>
        <v>5</v>
      </c>
      <c r="K41" s="8">
        <f t="shared" si="5"/>
        <v>5.5415897135393062E-3</v>
      </c>
      <c r="L41" s="7">
        <f t="shared" si="6"/>
        <v>6</v>
      </c>
      <c r="M41" s="6">
        <f t="shared" si="7"/>
        <v>1</v>
      </c>
      <c r="N41" s="6">
        <f t="shared" si="8"/>
        <v>5.5415897135393062E-3</v>
      </c>
    </row>
    <row r="42" spans="1:14" x14ac:dyDescent="0.25">
      <c r="A42" s="7">
        <v>63</v>
      </c>
      <c r="B42" s="7" t="s">
        <v>165</v>
      </c>
      <c r="C42" s="9">
        <v>41.898158681829699</v>
      </c>
      <c r="D42" s="9">
        <v>39.112432803385595</v>
      </c>
      <c r="E42" s="9">
        <f t="shared" si="0"/>
        <v>7.1223538879508677E-2</v>
      </c>
      <c r="F42" s="8">
        <f t="shared" si="1"/>
        <v>7.1223538879508677E-2</v>
      </c>
      <c r="G42" s="7">
        <f t="shared" si="2"/>
        <v>4</v>
      </c>
      <c r="H42" s="8">
        <v>40.514529528311698</v>
      </c>
      <c r="I42" s="9">
        <f t="shared" si="3"/>
        <v>6.01925910795695E-2</v>
      </c>
      <c r="J42" s="7">
        <f t="shared" si="4"/>
        <v>7</v>
      </c>
      <c r="K42" s="8">
        <f t="shared" si="5"/>
        <v>4.2871293510140856E-3</v>
      </c>
      <c r="L42" s="7">
        <f t="shared" si="6"/>
        <v>5</v>
      </c>
      <c r="M42" s="6">
        <f t="shared" si="7"/>
        <v>1</v>
      </c>
      <c r="N42" s="6">
        <f t="shared" si="8"/>
        <v>4.2871293510140856E-3</v>
      </c>
    </row>
    <row r="43" spans="1:14" x14ac:dyDescent="0.25">
      <c r="A43" s="7">
        <v>66</v>
      </c>
      <c r="B43" s="7" t="s">
        <v>166</v>
      </c>
      <c r="C43" s="9">
        <v>43.336212762466403</v>
      </c>
      <c r="D43" s="9">
        <v>41.986045597484299</v>
      </c>
      <c r="E43" s="9">
        <f t="shared" si="0"/>
        <v>3.2157521523365422E-2</v>
      </c>
      <c r="F43" s="8">
        <f t="shared" si="1"/>
        <v>3.2157521523365422E-2</v>
      </c>
      <c r="G43" s="7">
        <f t="shared" si="2"/>
        <v>2</v>
      </c>
      <c r="H43" s="8">
        <v>42.7027165490477</v>
      </c>
      <c r="I43" s="9">
        <f t="shared" si="3"/>
        <v>5.7108182002374136E-2</v>
      </c>
      <c r="J43" s="7">
        <f t="shared" si="4"/>
        <v>4</v>
      </c>
      <c r="K43" s="8">
        <f t="shared" si="5"/>
        <v>1.8364575919016162E-3</v>
      </c>
      <c r="L43" s="7">
        <f t="shared" si="6"/>
        <v>2</v>
      </c>
      <c r="M43" s="6">
        <f t="shared" si="7"/>
        <v>1</v>
      </c>
      <c r="N43" s="6">
        <f t="shared" si="8"/>
        <v>1.8364575919016162E-3</v>
      </c>
    </row>
    <row r="44" spans="1:14" x14ac:dyDescent="0.25">
      <c r="A44" s="7">
        <v>68</v>
      </c>
      <c r="B44" s="7" t="s">
        <v>167</v>
      </c>
      <c r="C44" s="9">
        <v>40.217131147885198</v>
      </c>
      <c r="D44" s="9">
        <v>35.089235216489698</v>
      </c>
      <c r="E44" s="9">
        <f t="shared" si="0"/>
        <v>0.14613872031573139</v>
      </c>
      <c r="F44" s="8">
        <f t="shared" si="1"/>
        <v>0.14613872031573139</v>
      </c>
      <c r="G44" s="7">
        <f t="shared" si="2"/>
        <v>14</v>
      </c>
      <c r="H44" s="8">
        <v>37.738673516541404</v>
      </c>
      <c r="I44" s="9">
        <f t="shared" si="3"/>
        <v>6.4620037787229162E-2</v>
      </c>
      <c r="J44" s="7">
        <f t="shared" si="4"/>
        <v>10</v>
      </c>
      <c r="K44" s="8">
        <f t="shared" si="5"/>
        <v>9.4434896289798762E-3</v>
      </c>
      <c r="L44" s="7">
        <f t="shared" si="6"/>
        <v>11</v>
      </c>
      <c r="M44" s="6">
        <f t="shared" si="7"/>
        <v>1</v>
      </c>
      <c r="N44" s="6">
        <f t="shared" si="8"/>
        <v>9.4434896289798762E-3</v>
      </c>
    </row>
    <row r="45" spans="1:14" x14ac:dyDescent="0.25">
      <c r="A45" s="7">
        <v>70</v>
      </c>
      <c r="B45" s="7" t="s">
        <v>168</v>
      </c>
      <c r="C45" s="9">
        <v>35.1145204168728</v>
      </c>
      <c r="D45" s="9">
        <v>26.876912600808897</v>
      </c>
      <c r="E45" s="9">
        <f t="shared" si="0"/>
        <v>0.306493827561726</v>
      </c>
      <c r="F45" s="8">
        <f t="shared" si="1"/>
        <v>0.306493827561726</v>
      </c>
      <c r="G45" s="7">
        <f t="shared" si="2"/>
        <v>19</v>
      </c>
      <c r="H45" s="8">
        <v>30.933175561550801</v>
      </c>
      <c r="I45" s="9">
        <f t="shared" si="3"/>
        <v>7.8836862507903144E-2</v>
      </c>
      <c r="J45" s="7">
        <f t="shared" si="4"/>
        <v>17</v>
      </c>
      <c r="K45" s="8">
        <f t="shared" si="5"/>
        <v>2.4163011743004767E-2</v>
      </c>
      <c r="L45" s="7">
        <f t="shared" si="6"/>
        <v>21</v>
      </c>
      <c r="M45" s="6">
        <f t="shared" si="7"/>
        <v>1</v>
      </c>
      <c r="N45" s="6">
        <f t="shared" si="8"/>
        <v>2.4163011743004767E-2</v>
      </c>
    </row>
    <row r="46" spans="1:14" x14ac:dyDescent="0.25">
      <c r="A46" s="7">
        <v>73</v>
      </c>
      <c r="B46" s="7" t="s">
        <v>169</v>
      </c>
      <c r="C46" s="9">
        <v>35.753951457399502</v>
      </c>
      <c r="D46" s="9">
        <v>27.3749035397379</v>
      </c>
      <c r="E46" s="9">
        <f t="shared" si="0"/>
        <v>0.30608502073800647</v>
      </c>
      <c r="F46" s="8">
        <f t="shared" si="1"/>
        <v>0.30608502073800647</v>
      </c>
      <c r="G46" s="7">
        <f t="shared" si="2"/>
        <v>18</v>
      </c>
      <c r="H46" s="8">
        <v>31.652729615041896</v>
      </c>
      <c r="I46" s="9">
        <f t="shared" si="3"/>
        <v>7.7044682665216718E-2</v>
      </c>
      <c r="J46" s="7">
        <f t="shared" si="4"/>
        <v>16</v>
      </c>
      <c r="K46" s="8">
        <f t="shared" si="5"/>
        <v>2.3582223291335986E-2</v>
      </c>
      <c r="L46" s="7">
        <f t="shared" si="6"/>
        <v>20</v>
      </c>
      <c r="M46" s="6">
        <f t="shared" si="7"/>
        <v>1</v>
      </c>
      <c r="N46" s="6">
        <f t="shared" si="8"/>
        <v>2.3582223291335986E-2</v>
      </c>
    </row>
    <row r="47" spans="1:14" x14ac:dyDescent="0.25">
      <c r="A47" s="7">
        <v>76</v>
      </c>
      <c r="B47" s="7" t="s">
        <v>170</v>
      </c>
      <c r="C47" s="9">
        <v>35.396242424746603</v>
      </c>
      <c r="D47" s="9">
        <v>32.449534974132</v>
      </c>
      <c r="E47" s="9">
        <f t="shared" si="0"/>
        <v>9.08089269372781E-2</v>
      </c>
      <c r="F47" s="8">
        <f t="shared" si="1"/>
        <v>9.08089269372781E-2</v>
      </c>
      <c r="G47" s="7">
        <f t="shared" si="2"/>
        <v>7</v>
      </c>
      <c r="H47" s="8">
        <v>33.928848574729699</v>
      </c>
      <c r="I47" s="9">
        <f t="shared" si="3"/>
        <v>7.1876135239530098E-2</v>
      </c>
      <c r="J47" s="7">
        <f t="shared" si="4"/>
        <v>14</v>
      </c>
      <c r="K47" s="8">
        <f t="shared" si="5"/>
        <v>6.5269947135004084E-3</v>
      </c>
      <c r="L47" s="7">
        <f t="shared" si="6"/>
        <v>8</v>
      </c>
      <c r="M47" s="6">
        <f t="shared" si="7"/>
        <v>1</v>
      </c>
      <c r="N47" s="6">
        <f t="shared" si="8"/>
        <v>6.5269947135004084E-3</v>
      </c>
    </row>
    <row r="48" spans="1:14" x14ac:dyDescent="0.25">
      <c r="A48" s="7">
        <v>81</v>
      </c>
      <c r="B48" s="7" t="s">
        <v>171</v>
      </c>
      <c r="C48" s="9">
        <v>6.3368202138343506</v>
      </c>
      <c r="D48" s="9">
        <v>4.4539622268011598</v>
      </c>
      <c r="E48" s="9">
        <f t="shared" si="0"/>
        <v>0.42273775374728789</v>
      </c>
      <c r="F48" s="8">
        <f t="shared" si="1"/>
        <v>0.42273775374728789</v>
      </c>
      <c r="G48" s="7">
        <f t="shared" si="2"/>
        <v>27</v>
      </c>
      <c r="H48" s="8">
        <v>5.4012000679621206</v>
      </c>
      <c r="I48" s="9">
        <f t="shared" si="3"/>
        <v>0.45150605013580342</v>
      </c>
      <c r="J48" s="7">
        <f t="shared" si="4"/>
        <v>31</v>
      </c>
      <c r="K48" s="8">
        <f t="shared" si="5"/>
        <v>0.19086865343771989</v>
      </c>
      <c r="L48" s="7">
        <f t="shared" si="6"/>
        <v>28</v>
      </c>
      <c r="M48" s="6">
        <f t="shared" si="7"/>
        <v>1</v>
      </c>
      <c r="N48" s="6">
        <f t="shared" si="8"/>
        <v>0.19086865343771989</v>
      </c>
    </row>
    <row r="49" spans="1:25" x14ac:dyDescent="0.25">
      <c r="A49" s="7">
        <v>85</v>
      </c>
      <c r="B49" s="7" t="s">
        <v>172</v>
      </c>
      <c r="C49" s="9">
        <v>26.485254393212298</v>
      </c>
      <c r="D49" s="9">
        <v>18.953730598832301</v>
      </c>
      <c r="E49" s="9">
        <f t="shared" si="0"/>
        <v>0.39736366173971038</v>
      </c>
      <c r="F49" s="8">
        <f t="shared" si="1"/>
        <v>0.39736366173971038</v>
      </c>
      <c r="G49" s="7">
        <f t="shared" si="2"/>
        <v>26</v>
      </c>
      <c r="H49" s="8">
        <v>22.722208540032099</v>
      </c>
      <c r="I49" s="9">
        <f t="shared" si="3"/>
        <v>0.10732559312543678</v>
      </c>
      <c r="J49" s="7">
        <f t="shared" si="4"/>
        <v>24</v>
      </c>
      <c r="K49" s="8">
        <f t="shared" si="5"/>
        <v>4.2647290682709851E-2</v>
      </c>
      <c r="L49" s="7">
        <f t="shared" si="6"/>
        <v>25</v>
      </c>
      <c r="M49" s="6">
        <f t="shared" si="7"/>
        <v>1</v>
      </c>
      <c r="N49" s="6">
        <f t="shared" si="8"/>
        <v>4.2647290682709851E-2</v>
      </c>
    </row>
    <row r="50" spans="1:25" x14ac:dyDescent="0.25">
      <c r="A50" s="7">
        <v>86</v>
      </c>
      <c r="B50" s="7" t="s">
        <v>173</v>
      </c>
      <c r="C50" s="9">
        <v>13.6212838830332</v>
      </c>
      <c r="D50" s="9">
        <v>7.5954688100190602</v>
      </c>
      <c r="E50" s="9">
        <f t="shared" si="0"/>
        <v>0.79334340298594674</v>
      </c>
      <c r="F50" s="8">
        <f t="shared" si="1"/>
        <v>0.79334340298594674</v>
      </c>
      <c r="G50" s="7">
        <f t="shared" si="2"/>
        <v>30</v>
      </c>
      <c r="H50" s="8">
        <v>10.5535097896504</v>
      </c>
      <c r="I50" s="9">
        <f t="shared" si="3"/>
        <v>0.23107710679061155</v>
      </c>
      <c r="J50" s="7">
        <f t="shared" si="4"/>
        <v>27</v>
      </c>
      <c r="K50" s="8">
        <f t="shared" si="5"/>
        <v>0.18332349825341079</v>
      </c>
      <c r="L50" s="7">
        <f t="shared" si="6"/>
        <v>27</v>
      </c>
      <c r="M50" s="6">
        <f t="shared" si="7"/>
        <v>1</v>
      </c>
      <c r="N50" s="6">
        <f t="shared" si="8"/>
        <v>0.18332349825341079</v>
      </c>
    </row>
    <row r="51" spans="1:25" x14ac:dyDescent="0.25">
      <c r="A51" s="7">
        <v>88</v>
      </c>
      <c r="B51" s="22" t="s">
        <v>182</v>
      </c>
      <c r="C51" s="9">
        <v>3.2451226579099899</v>
      </c>
      <c r="D51" s="9">
        <v>1.5275837988826799</v>
      </c>
      <c r="E51" s="9">
        <f t="shared" si="0"/>
        <v>1.1243500096581076</v>
      </c>
      <c r="F51" s="8">
        <f t="shared" si="1"/>
        <v>1.1243500096581076</v>
      </c>
      <c r="G51" s="7">
        <f t="shared" si="2"/>
        <v>32</v>
      </c>
      <c r="H51" s="8">
        <v>2.43867450867881</v>
      </c>
      <c r="I51" s="9">
        <f t="shared" si="3"/>
        <v>1</v>
      </c>
      <c r="J51" s="7">
        <f t="shared" si="4"/>
        <v>33</v>
      </c>
      <c r="K51" s="8">
        <f t="shared" si="5"/>
        <v>1.1243500096581076</v>
      </c>
      <c r="L51" s="7">
        <f t="shared" si="6"/>
        <v>33</v>
      </c>
      <c r="M51" s="6">
        <f t="shared" si="7"/>
        <v>1</v>
      </c>
      <c r="N51" s="6">
        <f t="shared" si="8"/>
        <v>1.1243500096581076</v>
      </c>
    </row>
    <row r="52" spans="1:25" x14ac:dyDescent="0.25">
      <c r="A52" s="7">
        <v>91</v>
      </c>
      <c r="B52" s="7" t="s">
        <v>174</v>
      </c>
      <c r="C52" s="9">
        <v>7.7340979400890397</v>
      </c>
      <c r="D52" s="9">
        <v>5.0895113357297896</v>
      </c>
      <c r="E52" s="9">
        <f t="shared" si="0"/>
        <v>0.51961503372504825</v>
      </c>
      <c r="F52" s="8">
        <f t="shared" si="1"/>
        <v>0.51961503372504825</v>
      </c>
      <c r="G52" s="7">
        <f t="shared" si="2"/>
        <v>28</v>
      </c>
      <c r="H52" s="8">
        <v>6.37327619361574</v>
      </c>
      <c r="I52" s="9">
        <f t="shared" si="3"/>
        <v>0.38264064424537059</v>
      </c>
      <c r="J52" s="7">
        <f t="shared" si="4"/>
        <v>29</v>
      </c>
      <c r="K52" s="8">
        <f t="shared" si="5"/>
        <v>0.19882583126413242</v>
      </c>
      <c r="L52" s="7">
        <f t="shared" si="6"/>
        <v>30</v>
      </c>
      <c r="M52" s="6">
        <f t="shared" si="7"/>
        <v>1</v>
      </c>
      <c r="N52" s="6">
        <f t="shared" si="8"/>
        <v>0.19882583126413242</v>
      </c>
    </row>
    <row r="53" spans="1:25" x14ac:dyDescent="0.25">
      <c r="A53" s="7">
        <v>94</v>
      </c>
      <c r="B53" s="7" t="s">
        <v>175</v>
      </c>
      <c r="C53" s="9">
        <v>13.2876125160737</v>
      </c>
      <c r="D53" s="9">
        <v>7.2524407252440701</v>
      </c>
      <c r="E53" s="9">
        <f t="shared" si="0"/>
        <v>0.83215734115862428</v>
      </c>
      <c r="F53" s="8">
        <f t="shared" si="1"/>
        <v>0.83215734115862428</v>
      </c>
      <c r="G53" s="7">
        <f t="shared" si="2"/>
        <v>31</v>
      </c>
      <c r="H53" s="8">
        <v>10.042036431573999</v>
      </c>
      <c r="I53" s="9">
        <f t="shared" si="3"/>
        <v>0.24284661037587668</v>
      </c>
      <c r="J53" s="7">
        <f t="shared" si="4"/>
        <v>28</v>
      </c>
      <c r="K53" s="8">
        <f t="shared" si="5"/>
        <v>0.20208658959977391</v>
      </c>
      <c r="L53" s="7">
        <f t="shared" si="6"/>
        <v>31</v>
      </c>
      <c r="M53" s="6">
        <f t="shared" si="7"/>
        <v>1</v>
      </c>
      <c r="N53" s="6">
        <f t="shared" si="8"/>
        <v>0.20208658959977391</v>
      </c>
    </row>
    <row r="54" spans="1:25" x14ac:dyDescent="0.25">
      <c r="A54" s="7">
        <v>95</v>
      </c>
      <c r="B54" s="7" t="s">
        <v>176</v>
      </c>
      <c r="C54" s="9">
        <v>23.976249636967999</v>
      </c>
      <c r="D54" s="9">
        <v>10.328292143120599</v>
      </c>
      <c r="E54" s="9">
        <f t="shared" si="0"/>
        <v>1.3214147416364419</v>
      </c>
      <c r="F54" s="8">
        <f t="shared" si="1"/>
        <v>1.3214147416364419</v>
      </c>
      <c r="G54" s="7">
        <f t="shared" si="2"/>
        <v>33</v>
      </c>
      <c r="H54" s="8">
        <v>16.713975117767802</v>
      </c>
      <c r="I54" s="9">
        <f t="shared" si="3"/>
        <v>0.14590631441627405</v>
      </c>
      <c r="J54" s="7">
        <f t="shared" si="4"/>
        <v>26</v>
      </c>
      <c r="K54" s="8">
        <f t="shared" si="5"/>
        <v>0.19280275476750625</v>
      </c>
      <c r="L54" s="7">
        <f t="shared" si="6"/>
        <v>29</v>
      </c>
      <c r="M54" s="6">
        <f t="shared" si="7"/>
        <v>1</v>
      </c>
      <c r="N54" s="6">
        <f t="shared" si="8"/>
        <v>0.19280275476750625</v>
      </c>
    </row>
    <row r="55" spans="1:25" x14ac:dyDescent="0.25">
      <c r="A55" s="7">
        <v>97</v>
      </c>
      <c r="B55" s="7" t="s">
        <v>177</v>
      </c>
      <c r="C55" s="9">
        <v>6.1394891944990198</v>
      </c>
      <c r="D55" s="9">
        <v>4.6082949308755801</v>
      </c>
      <c r="E55" s="9">
        <f t="shared" si="0"/>
        <v>0.33226915520628614</v>
      </c>
      <c r="F55" s="8">
        <f t="shared" si="1"/>
        <v>0.33226915520628614</v>
      </c>
      <c r="G55" s="7">
        <f t="shared" si="2"/>
        <v>21</v>
      </c>
      <c r="H55" s="8">
        <v>5.3189468485239901</v>
      </c>
      <c r="I55" s="9">
        <f t="shared" si="3"/>
        <v>0.45848822673524986</v>
      </c>
      <c r="J55" s="7">
        <f t="shared" si="4"/>
        <v>32</v>
      </c>
      <c r="K55" s="8">
        <f t="shared" si="5"/>
        <v>0.15234149576934963</v>
      </c>
      <c r="L55" s="7">
        <f t="shared" si="6"/>
        <v>26</v>
      </c>
      <c r="M55" s="6">
        <f t="shared" si="7"/>
        <v>1</v>
      </c>
      <c r="N55" s="6">
        <f t="shared" si="8"/>
        <v>0.15234149576934963</v>
      </c>
    </row>
    <row r="56" spans="1:25" x14ac:dyDescent="0.25">
      <c r="A56" s="7">
        <v>99</v>
      </c>
      <c r="B56" s="7" t="s">
        <v>178</v>
      </c>
      <c r="C56" s="9">
        <v>7.1961908884319898</v>
      </c>
      <c r="D56" s="9">
        <v>4.2184990772033304</v>
      </c>
      <c r="E56" s="9">
        <f t="shared" si="0"/>
        <v>0.70586522759244774</v>
      </c>
      <c r="F56" s="8">
        <f t="shared" si="1"/>
        <v>0.70586522759244774</v>
      </c>
      <c r="G56" s="7">
        <f t="shared" si="2"/>
        <v>29</v>
      </c>
      <c r="H56" s="8">
        <v>5.5029548198513103</v>
      </c>
      <c r="I56" s="9">
        <f t="shared" si="3"/>
        <v>0.44315728340737182</v>
      </c>
      <c r="J56" s="7">
        <f t="shared" si="4"/>
        <v>30</v>
      </c>
      <c r="K56" s="8">
        <f t="shared" si="5"/>
        <v>0.3128093167115954</v>
      </c>
      <c r="L56" s="7">
        <f t="shared" si="6"/>
        <v>32</v>
      </c>
      <c r="M56" s="6">
        <f t="shared" si="7"/>
        <v>1</v>
      </c>
      <c r="N56" s="6">
        <f t="shared" si="8"/>
        <v>0.3128093167115954</v>
      </c>
    </row>
    <row r="57" spans="1:25" customFormat="1" ht="13.35" customHeight="1" x14ac:dyDescent="0.25">
      <c r="A57" s="33" t="s">
        <v>122</v>
      </c>
      <c r="B57" s="33"/>
      <c r="C57" s="33"/>
      <c r="D57" s="33"/>
      <c r="E57" s="33"/>
      <c r="F57" s="33"/>
      <c r="G57" s="33"/>
      <c r="H57" s="33"/>
      <c r="I57" s="33"/>
      <c r="J57" s="33"/>
      <c r="K57" s="33"/>
      <c r="L57" s="33"/>
      <c r="M57" s="6"/>
      <c r="N57" s="6"/>
      <c r="O57" s="6"/>
      <c r="P57" s="6"/>
      <c r="Q57" s="6"/>
      <c r="R57" s="6"/>
      <c r="S57" s="6"/>
      <c r="T57" s="6"/>
      <c r="U57" s="6"/>
      <c r="V57" s="6"/>
      <c r="W57" s="6"/>
      <c r="X57" s="6"/>
      <c r="Y57" s="6"/>
    </row>
    <row r="58" spans="1:25" customFormat="1" ht="13.35" customHeight="1" x14ac:dyDescent="0.25">
      <c r="A58" s="34" t="s">
        <v>123</v>
      </c>
      <c r="B58" s="34"/>
      <c r="C58" s="29">
        <f>AVERAGE(C24:C56)</f>
        <v>31.73595652020111</v>
      </c>
      <c r="D58" s="29">
        <f>AVERAGE(D24:D56)</f>
        <v>26.455739382271151</v>
      </c>
      <c r="E58" s="29">
        <f>AVERAGE(E24:E56)</f>
        <v>0.32317987419427463</v>
      </c>
      <c r="F58" s="29">
        <f>AVERAGE(F24:F56)</f>
        <v>0.32329444943695662</v>
      </c>
      <c r="G58" s="26" t="s">
        <v>124</v>
      </c>
      <c r="H58" s="29">
        <f>AVERAGE(H24:H56)</f>
        <v>29.103103444178338</v>
      </c>
      <c r="I58" s="29">
        <f>AVERAGE(I24:I56)</f>
        <v>0.15671703188216848</v>
      </c>
      <c r="J58" s="26" t="s">
        <v>124</v>
      </c>
      <c r="K58" s="29">
        <f>AVERAGE(K24:K56)</f>
        <v>8.8302726421622527E-2</v>
      </c>
      <c r="L58" s="26" t="s">
        <v>124</v>
      </c>
      <c r="M58" s="6"/>
      <c r="N58" s="6"/>
      <c r="O58" s="6"/>
      <c r="P58" s="6"/>
      <c r="Q58" s="6"/>
      <c r="R58" s="6"/>
      <c r="S58" s="6"/>
      <c r="T58" s="6"/>
      <c r="U58" s="6"/>
      <c r="V58" s="6"/>
      <c r="W58" s="6"/>
      <c r="X58" s="6"/>
      <c r="Y58" s="6"/>
    </row>
    <row r="59" spans="1:25" customFormat="1" ht="13.35" customHeight="1" x14ac:dyDescent="0.25">
      <c r="A59" s="34" t="s">
        <v>125</v>
      </c>
      <c r="B59" s="34"/>
      <c r="C59" s="29">
        <f>_xlfn.STDEV.S(C24:C56)</f>
        <v>15.603163068078226</v>
      </c>
      <c r="D59" s="29">
        <f>_xlfn.STDEV.S(D24:D56)</f>
        <v>14.986146188708442</v>
      </c>
      <c r="E59" s="29">
        <f>_xlfn.STDEV.S(E24:E56)</f>
        <v>0.31370155020324664</v>
      </c>
      <c r="F59" s="29">
        <f>_xlfn.STDEV.S(F24:F56)</f>
        <v>0.31357977926101388</v>
      </c>
      <c r="G59" s="26" t="s">
        <v>124</v>
      </c>
      <c r="H59" s="29">
        <f>_xlfn.STDEV.S(H24:H56)</f>
        <v>15.256213515359311</v>
      </c>
      <c r="I59" s="29">
        <f>_xlfn.STDEV.S(I24:I56)</f>
        <v>0.19531137811185773</v>
      </c>
      <c r="J59" s="26" t="s">
        <v>124</v>
      </c>
      <c r="K59" s="29">
        <f>_xlfn.STDEV.S(K24:K56)</f>
        <v>0.20337238919098052</v>
      </c>
      <c r="L59" s="26" t="s">
        <v>124</v>
      </c>
      <c r="M59" s="6"/>
      <c r="N59" s="6"/>
      <c r="O59" s="6"/>
      <c r="P59" s="6"/>
      <c r="Q59" s="6"/>
      <c r="R59" s="6"/>
      <c r="S59" s="6"/>
      <c r="T59" s="6"/>
      <c r="U59" s="6"/>
      <c r="V59" s="6"/>
      <c r="W59" s="6"/>
      <c r="X59" s="6"/>
      <c r="Y59" s="6"/>
    </row>
    <row r="60" spans="1:25" customFormat="1" ht="13.35" customHeight="1" x14ac:dyDescent="0.25">
      <c r="A60" s="34" t="s">
        <v>126</v>
      </c>
      <c r="B60" s="34"/>
      <c r="C60" s="29">
        <f>_xlfn.VAR.S(C24:C56)</f>
        <v>243.4586977290403</v>
      </c>
      <c r="D60" s="29">
        <f>_xlfn.VAR.S(D24:D56)</f>
        <v>224.5845775893406</v>
      </c>
      <c r="E60" s="29">
        <f>_xlfn.VAR.S(E24:E56)</f>
        <v>9.840866259992008E-2</v>
      </c>
      <c r="F60" s="29">
        <f>_xlfn.VAR.S(F24:F56)</f>
        <v>9.8332277961386189E-2</v>
      </c>
      <c r="G60" s="26" t="s">
        <v>124</v>
      </c>
      <c r="H60" s="29">
        <f>_xlfn.VAR.S(H24:H56)</f>
        <v>232.75205082623211</v>
      </c>
      <c r="I60" s="29">
        <f>_xlfn.VAR.S(I24:I56)</f>
        <v>3.8146534419953054E-2</v>
      </c>
      <c r="J60" s="26" t="s">
        <v>124</v>
      </c>
      <c r="K60" s="29">
        <f>_xlfn.VAR.S(K24:K56)</f>
        <v>4.1360328685247652E-2</v>
      </c>
      <c r="L60" s="26" t="s">
        <v>124</v>
      </c>
      <c r="M60" s="6"/>
      <c r="N60" s="6"/>
      <c r="O60" s="6"/>
      <c r="P60" s="6"/>
      <c r="Q60" s="6"/>
      <c r="R60" s="6"/>
      <c r="S60" s="6"/>
      <c r="T60" s="6"/>
      <c r="U60" s="6"/>
      <c r="V60" s="6"/>
      <c r="W60" s="6"/>
      <c r="X60" s="6"/>
      <c r="Y60" s="6"/>
    </row>
    <row r="61" spans="1:25" customFormat="1" ht="13.35" customHeight="1" x14ac:dyDescent="0.25">
      <c r="A61" s="34" t="s">
        <v>127</v>
      </c>
      <c r="B61" s="34"/>
      <c r="C61" s="29">
        <f>MAX(C24:C56)</f>
        <v>73.22899825617931</v>
      </c>
      <c r="D61" s="29">
        <f>MAX(D24:D56)</f>
        <v>68.6270314961304</v>
      </c>
      <c r="E61" s="29">
        <f>MAX(E24:E56)</f>
        <v>1.3214147416364419</v>
      </c>
      <c r="F61" s="29">
        <f>MAX(F24:F56)</f>
        <v>1.3214147416364419</v>
      </c>
      <c r="G61" s="26" t="s">
        <v>124</v>
      </c>
      <c r="H61" s="29">
        <f>MAX(H24:H56)</f>
        <v>71.057099496560099</v>
      </c>
      <c r="I61" s="29">
        <f>MAX(I24:I56)</f>
        <v>1</v>
      </c>
      <c r="J61" s="26" t="s">
        <v>124</v>
      </c>
      <c r="K61" s="29">
        <f>MAX(K24:K56)</f>
        <v>1.1243500096581076</v>
      </c>
      <c r="L61" s="26" t="s">
        <v>124</v>
      </c>
      <c r="M61" s="6"/>
      <c r="N61" s="6"/>
      <c r="O61" s="6"/>
      <c r="P61" s="6"/>
      <c r="Q61" s="6"/>
      <c r="R61" s="6"/>
      <c r="S61" s="6"/>
      <c r="T61" s="6"/>
      <c r="U61" s="6"/>
      <c r="V61" s="6"/>
      <c r="W61" s="6"/>
      <c r="X61" s="6"/>
      <c r="Y61" s="6"/>
    </row>
    <row r="62" spans="1:25" customFormat="1" ht="13.35" customHeight="1" x14ac:dyDescent="0.25">
      <c r="A62" s="34" t="s">
        <v>128</v>
      </c>
      <c r="B62" s="34"/>
      <c r="C62" s="29">
        <f>MIN(C24:C56)</f>
        <v>3.2451226579099899</v>
      </c>
      <c r="D62" s="29">
        <f>MIN(D24:D56)</f>
        <v>1.5275837988826799</v>
      </c>
      <c r="E62" s="29">
        <f>MIN(E24:E56)</f>
        <v>-1.8904915042528541E-3</v>
      </c>
      <c r="F62" s="29">
        <f>MIN(F24:F56)</f>
        <v>1.8904915042528541E-3</v>
      </c>
      <c r="G62" s="26" t="s">
        <v>124</v>
      </c>
      <c r="H62" s="29">
        <f>MIN(H24:H56)</f>
        <v>2.43867450867881</v>
      </c>
      <c r="I62" s="29">
        <f>MIN(I24:I56)</f>
        <v>3.431992757876174E-2</v>
      </c>
      <c r="J62" s="26" t="s">
        <v>124</v>
      </c>
      <c r="K62" s="29">
        <f>MIN(K24:K56)</f>
        <v>1.2315447851227971E-4</v>
      </c>
      <c r="L62" s="26" t="s">
        <v>124</v>
      </c>
      <c r="M62" s="6"/>
      <c r="N62" s="6"/>
      <c r="O62" s="6"/>
      <c r="P62" s="6"/>
      <c r="Q62" s="6"/>
      <c r="R62" s="6"/>
      <c r="S62" s="6"/>
      <c r="T62" s="6"/>
      <c r="U62" s="6"/>
      <c r="V62" s="6"/>
      <c r="W62" s="6"/>
      <c r="X62" s="6"/>
      <c r="Y62" s="6"/>
    </row>
    <row r="63" spans="1:25" ht="18.75" x14ac:dyDescent="0.25">
      <c r="A63" s="31" t="s">
        <v>129</v>
      </c>
      <c r="B63" s="31"/>
      <c r="C63" s="31"/>
      <c r="D63" s="31"/>
      <c r="E63" s="31"/>
      <c r="F63" s="31"/>
      <c r="G63" s="31"/>
      <c r="H63" s="31"/>
      <c r="I63" s="31"/>
      <c r="J63" s="31"/>
      <c r="K63" s="31"/>
      <c r="L63" s="31"/>
    </row>
    <row r="64" spans="1:25" ht="43.7" customHeight="1" x14ac:dyDescent="0.25">
      <c r="A64" s="32"/>
      <c r="B64" s="32"/>
      <c r="C64" s="32"/>
      <c r="D64" s="32"/>
      <c r="E64" s="32"/>
      <c r="F64" s="32"/>
      <c r="G64" s="32"/>
      <c r="H64" s="32"/>
      <c r="I64" s="32"/>
      <c r="J64" s="32"/>
      <c r="K64" s="32"/>
      <c r="L64" s="32"/>
    </row>
  </sheetData>
  <mergeCells count="20">
    <mergeCell ref="B18:L18"/>
    <mergeCell ref="A14:L14"/>
    <mergeCell ref="B15:F15"/>
    <mergeCell ref="H15:L15"/>
    <mergeCell ref="B16:L16"/>
    <mergeCell ref="B17:L17"/>
    <mergeCell ref="A63:L63"/>
    <mergeCell ref="A64:L64"/>
    <mergeCell ref="B19:L19"/>
    <mergeCell ref="B20:L20"/>
    <mergeCell ref="B21:D21"/>
    <mergeCell ref="F21:I21"/>
    <mergeCell ref="K21:L21"/>
    <mergeCell ref="A22:L22"/>
    <mergeCell ref="A57:L57"/>
    <mergeCell ref="A58:B58"/>
    <mergeCell ref="A59:B59"/>
    <mergeCell ref="A60:B60"/>
    <mergeCell ref="A61:B61"/>
    <mergeCell ref="A62:B62"/>
  </mergeCells>
  <conditionalFormatting sqref="G24:G56">
    <cfRule type="colorScale" priority="6">
      <colorScale>
        <cfvo type="min"/>
        <cfvo type="percentile" val="50"/>
        <cfvo type="max"/>
        <color rgb="FF63BE7B"/>
        <color rgb="FFFFEB84"/>
        <color rgb="FFF8696B"/>
      </colorScale>
    </cfRule>
  </conditionalFormatting>
  <conditionalFormatting sqref="G58:G62">
    <cfRule type="colorScale" priority="3">
      <colorScale>
        <cfvo type="min"/>
        <cfvo type="percentile" val="50"/>
        <cfvo type="max"/>
        <color rgb="FF63BE7B"/>
        <color rgb="FFFFEB84"/>
        <color rgb="FFF8696B"/>
      </colorScale>
    </cfRule>
  </conditionalFormatting>
  <conditionalFormatting sqref="J24:J56">
    <cfRule type="colorScale" priority="5">
      <colorScale>
        <cfvo type="min"/>
        <cfvo type="percentile" val="50"/>
        <cfvo type="max"/>
        <color rgb="FF63BE7B"/>
        <color rgb="FFFFEB84"/>
        <color rgb="FFF8696B"/>
      </colorScale>
    </cfRule>
  </conditionalFormatting>
  <conditionalFormatting sqref="J58:J62">
    <cfRule type="colorScale" priority="2">
      <colorScale>
        <cfvo type="min"/>
        <cfvo type="percentile" val="50"/>
        <cfvo type="max"/>
        <color rgb="FF63BE7B"/>
        <color rgb="FFFFEB84"/>
        <color rgb="FFF8696B"/>
      </colorScale>
    </cfRule>
  </conditionalFormatting>
  <conditionalFormatting sqref="L24:L56">
    <cfRule type="colorScale" priority="4">
      <colorScale>
        <cfvo type="min"/>
        <cfvo type="percentile" val="50"/>
        <cfvo type="max"/>
        <color rgb="FF63BE7B"/>
        <color rgb="FFFFEB84"/>
        <color rgb="FFF8696B"/>
      </colorScale>
    </cfRule>
  </conditionalFormatting>
  <conditionalFormatting sqref="L58:L62">
    <cfRule type="colorScale" priority="1">
      <colorScale>
        <cfvo type="min"/>
        <cfvo type="percentile" val="50"/>
        <cfvo type="max"/>
        <color rgb="FF63BE7B"/>
        <color rgb="FFFFEB84"/>
        <color rgb="FFF8696B"/>
      </colorScale>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4EC80D-8567-4EB7-8416-68E2E057B818}">
  <sheetPr>
    <tabColor rgb="FF00B050"/>
  </sheetPr>
  <dimension ref="A14:Y64"/>
  <sheetViews>
    <sheetView zoomScale="80" zoomScaleNormal="80" workbookViewId="0"/>
  </sheetViews>
  <sheetFormatPr baseColWidth="10" defaultColWidth="10.625" defaultRowHeight="15" x14ac:dyDescent="0.25"/>
  <cols>
    <col min="1" max="1" width="15.375" style="10" customWidth="1"/>
    <col min="2" max="12" width="13.375" style="10" customWidth="1"/>
    <col min="13" max="16384" width="10.625" style="1"/>
  </cols>
  <sheetData>
    <row r="14" spans="1:12" ht="18.75" x14ac:dyDescent="0.25">
      <c r="A14" s="31" t="s">
        <v>63</v>
      </c>
      <c r="B14" s="31"/>
      <c r="C14" s="31"/>
      <c r="D14" s="31"/>
      <c r="E14" s="31"/>
      <c r="F14" s="31"/>
      <c r="G14" s="31"/>
      <c r="H14" s="31"/>
      <c r="I14" s="31"/>
      <c r="J14" s="31"/>
      <c r="K14" s="31"/>
      <c r="L14" s="31"/>
    </row>
    <row r="15" spans="1:12" s="3" customFormat="1" ht="44.1" customHeight="1" x14ac:dyDescent="0.25">
      <c r="A15" s="2" t="s">
        <v>1</v>
      </c>
      <c r="B15" s="42" t="s">
        <v>64</v>
      </c>
      <c r="C15" s="43"/>
      <c r="D15" s="43"/>
      <c r="E15" s="43"/>
      <c r="F15" s="44"/>
      <c r="G15" s="4" t="s">
        <v>3</v>
      </c>
      <c r="H15" s="38" t="s">
        <v>65</v>
      </c>
      <c r="I15" s="38"/>
      <c r="J15" s="38"/>
      <c r="K15" s="38"/>
      <c r="L15" s="38"/>
    </row>
    <row r="16" spans="1:12" s="3" customFormat="1" ht="44.1" customHeight="1" x14ac:dyDescent="0.25">
      <c r="A16" s="2" t="s">
        <v>5</v>
      </c>
      <c r="B16" s="39" t="s">
        <v>29</v>
      </c>
      <c r="C16" s="39"/>
      <c r="D16" s="39"/>
      <c r="E16" s="39"/>
      <c r="F16" s="39"/>
      <c r="G16" s="39"/>
      <c r="H16" s="39"/>
      <c r="I16" s="39"/>
      <c r="J16" s="39"/>
      <c r="K16" s="39"/>
      <c r="L16" s="39"/>
    </row>
    <row r="17" spans="1:14" s="3" customFormat="1" ht="44.1" customHeight="1" x14ac:dyDescent="0.25">
      <c r="A17" s="2" t="s">
        <v>66</v>
      </c>
      <c r="B17" s="39" t="s">
        <v>183</v>
      </c>
      <c r="C17" s="39"/>
      <c r="D17" s="39"/>
      <c r="E17" s="39"/>
      <c r="F17" s="39"/>
      <c r="G17" s="39"/>
      <c r="H17" s="39"/>
      <c r="I17" s="39"/>
      <c r="J17" s="39"/>
      <c r="K17" s="39"/>
      <c r="L17" s="39"/>
    </row>
    <row r="18" spans="1:14" s="3" customFormat="1" ht="44.1" customHeight="1" x14ac:dyDescent="0.25">
      <c r="A18" s="2" t="s">
        <v>68</v>
      </c>
      <c r="B18" s="39" t="s">
        <v>184</v>
      </c>
      <c r="C18" s="39"/>
      <c r="D18" s="39"/>
      <c r="E18" s="39"/>
      <c r="F18" s="39"/>
      <c r="G18" s="39"/>
      <c r="H18" s="39"/>
      <c r="I18" s="39"/>
      <c r="J18" s="39"/>
      <c r="K18" s="39"/>
      <c r="L18" s="39"/>
    </row>
    <row r="19" spans="1:14" s="3" customFormat="1" ht="44.1" customHeight="1" x14ac:dyDescent="0.25">
      <c r="A19" s="2" t="s">
        <v>70</v>
      </c>
      <c r="B19" s="39"/>
      <c r="C19" s="39"/>
      <c r="D19" s="39"/>
      <c r="E19" s="39"/>
      <c r="F19" s="39"/>
      <c r="G19" s="39"/>
      <c r="H19" s="39"/>
      <c r="I19" s="39"/>
      <c r="J19" s="39"/>
      <c r="K19" s="39"/>
      <c r="L19" s="39"/>
    </row>
    <row r="20" spans="1:14" s="3" customFormat="1" ht="44.1" customHeight="1" x14ac:dyDescent="0.25">
      <c r="A20" s="2" t="s">
        <v>71</v>
      </c>
      <c r="B20" s="39" t="s">
        <v>236</v>
      </c>
      <c r="C20" s="39"/>
      <c r="D20" s="39"/>
      <c r="E20" s="39"/>
      <c r="F20" s="39"/>
      <c r="G20" s="39"/>
      <c r="H20" s="39"/>
      <c r="I20" s="39"/>
      <c r="J20" s="39"/>
      <c r="K20" s="39"/>
      <c r="L20" s="39"/>
    </row>
    <row r="21" spans="1:14" s="3" customFormat="1" ht="43.7" customHeight="1" x14ac:dyDescent="0.25">
      <c r="A21" s="27" t="s">
        <v>72</v>
      </c>
      <c r="B21" s="40" t="s">
        <v>145</v>
      </c>
      <c r="C21" s="40"/>
      <c r="D21" s="40"/>
      <c r="E21" s="28" t="s">
        <v>74</v>
      </c>
      <c r="F21" s="41" t="s">
        <v>185</v>
      </c>
      <c r="G21" s="36"/>
      <c r="H21" s="36"/>
      <c r="I21" s="37"/>
      <c r="J21" s="2" t="s">
        <v>76</v>
      </c>
      <c r="K21" s="39" t="s">
        <v>14</v>
      </c>
      <c r="L21" s="39"/>
    </row>
    <row r="22" spans="1:14" ht="18.75" x14ac:dyDescent="0.25">
      <c r="A22" s="31" t="s">
        <v>77</v>
      </c>
      <c r="B22" s="31"/>
      <c r="C22" s="31"/>
      <c r="D22" s="31"/>
      <c r="E22" s="31"/>
      <c r="F22" s="31"/>
      <c r="G22" s="31"/>
      <c r="H22" s="31"/>
      <c r="I22" s="31"/>
      <c r="J22" s="31"/>
      <c r="K22" s="31"/>
      <c r="L22" s="31"/>
    </row>
    <row r="23" spans="1:14" s="6" customFormat="1" ht="32.25" customHeight="1" x14ac:dyDescent="0.25">
      <c r="A23" s="4" t="s">
        <v>78</v>
      </c>
      <c r="B23" s="5" t="s">
        <v>79</v>
      </c>
      <c r="C23" s="2" t="s">
        <v>80</v>
      </c>
      <c r="D23" s="2" t="s">
        <v>81</v>
      </c>
      <c r="E23" s="2" t="s">
        <v>82</v>
      </c>
      <c r="F23" s="2" t="s">
        <v>83</v>
      </c>
      <c r="G23" s="2" t="s">
        <v>84</v>
      </c>
      <c r="H23" s="2" t="s">
        <v>85</v>
      </c>
      <c r="I23" s="2" t="s">
        <v>86</v>
      </c>
      <c r="J23" s="2" t="s">
        <v>87</v>
      </c>
      <c r="K23" s="2" t="s">
        <v>88</v>
      </c>
      <c r="L23" s="2" t="s">
        <v>89</v>
      </c>
    </row>
    <row r="24" spans="1:14" x14ac:dyDescent="0.25">
      <c r="A24" s="7">
        <v>5</v>
      </c>
      <c r="B24" s="7" t="s">
        <v>147</v>
      </c>
      <c r="C24" s="9">
        <v>0.98356816949111903</v>
      </c>
      <c r="D24" s="9">
        <v>0.95684738809045766</v>
      </c>
      <c r="E24" s="9">
        <f>(C24-D24)/D24</f>
        <v>2.7925854982984243E-2</v>
      </c>
      <c r="F24" s="8">
        <f>ABS(E24)</f>
        <v>2.7925854982984243E-2</v>
      </c>
      <c r="G24" s="7">
        <f>RANK(F24,$F$24:$F$56,1)</f>
        <v>1</v>
      </c>
      <c r="H24" s="9">
        <v>0.73285989930434703</v>
      </c>
      <c r="I24" s="9">
        <f>MIN($H$24:$H$56)/H24</f>
        <v>0.11949882807845527</v>
      </c>
      <c r="J24" s="7">
        <f>RANK(I24,$I$24:$I$56,1)</f>
        <v>17</v>
      </c>
      <c r="K24" s="8">
        <f>I24*F24</f>
        <v>3.3371069435555074E-3</v>
      </c>
      <c r="L24" s="7">
        <f>RANK(K24,$K$24:$K$56,1)</f>
        <v>2</v>
      </c>
      <c r="M24" s="6">
        <f>IF(E24&gt;0,1,-1)</f>
        <v>1</v>
      </c>
      <c r="N24" s="6">
        <f>K24*M24</f>
        <v>3.3371069435555074E-3</v>
      </c>
    </row>
    <row r="25" spans="1:14" x14ac:dyDescent="0.25">
      <c r="A25" s="7">
        <v>8</v>
      </c>
      <c r="B25" s="7" t="s">
        <v>148</v>
      </c>
      <c r="C25" s="9">
        <v>1.5292725592809953</v>
      </c>
      <c r="D25" s="9">
        <v>1.0873830052781945</v>
      </c>
      <c r="E25" s="9">
        <f t="shared" ref="E25:E54" si="0">(C25-D25)/D25</f>
        <v>0.40637894086798637</v>
      </c>
      <c r="F25" s="8">
        <f t="shared" ref="F25:F54" si="1">ABS(E25)</f>
        <v>0.40637894086798637</v>
      </c>
      <c r="G25" s="7">
        <f t="shared" ref="G25:G56" si="2">RANK(F25,$F$24:$F$56,1)</f>
        <v>22</v>
      </c>
      <c r="H25" s="9">
        <v>1.0395069523248799</v>
      </c>
      <c r="I25" s="9">
        <f t="shared" ref="I25:I53" si="3">MIN($H$24:$H$56)/H25</f>
        <v>8.4247535734800816E-2</v>
      </c>
      <c r="J25" s="7">
        <f t="shared" ref="J25:J56" si="4">RANK(I25,$I$24:$I$56,1)</f>
        <v>10</v>
      </c>
      <c r="K25" s="8">
        <f t="shared" ref="K25:K56" si="5">I25*F25</f>
        <v>3.4236424342646191E-2</v>
      </c>
      <c r="L25" s="7">
        <f t="shared" ref="L25:L56" si="6">RANK(K25,$K$24:$K$56,1)</f>
        <v>21</v>
      </c>
      <c r="M25" s="6">
        <f t="shared" ref="M25:M56" si="7">IF(E25&gt;0,1,-1)</f>
        <v>1</v>
      </c>
      <c r="N25" s="6">
        <f t="shared" ref="N25:N56" si="8">K25*M25</f>
        <v>3.4236424342646191E-2</v>
      </c>
    </row>
    <row r="26" spans="1:14" x14ac:dyDescent="0.25">
      <c r="A26" s="7">
        <v>11</v>
      </c>
      <c r="B26" s="7" t="s">
        <v>149</v>
      </c>
      <c r="C26" s="9">
        <v>6.8840912246516472</v>
      </c>
      <c r="D26" s="9">
        <v>4.8892826792018376</v>
      </c>
      <c r="E26" s="9">
        <f t="shared" si="0"/>
        <v>0.40799615737813238</v>
      </c>
      <c r="F26" s="8">
        <f t="shared" si="1"/>
        <v>0.40799615737813238</v>
      </c>
      <c r="G26" s="7">
        <f t="shared" si="2"/>
        <v>23</v>
      </c>
      <c r="H26" s="9">
        <v>5.0750965793737199</v>
      </c>
      <c r="I26" s="9">
        <f t="shared" si="3"/>
        <v>1.7256006411482182E-2</v>
      </c>
      <c r="J26" s="7">
        <f t="shared" si="4"/>
        <v>2</v>
      </c>
      <c r="K26" s="8">
        <f t="shared" si="5"/>
        <v>7.0403843075771463E-3</v>
      </c>
      <c r="L26" s="7">
        <f t="shared" si="6"/>
        <v>5</v>
      </c>
      <c r="M26" s="6">
        <f t="shared" si="7"/>
        <v>1</v>
      </c>
      <c r="N26" s="6">
        <f t="shared" si="8"/>
        <v>7.0403843075771463E-3</v>
      </c>
    </row>
    <row r="27" spans="1:14" x14ac:dyDescent="0.25">
      <c r="A27" s="7">
        <v>13</v>
      </c>
      <c r="B27" s="7" t="s">
        <v>150</v>
      </c>
      <c r="C27" s="9">
        <v>2.2188488118230909</v>
      </c>
      <c r="D27" s="9">
        <v>1.6452236714880517</v>
      </c>
      <c r="E27" s="9">
        <f t="shared" si="0"/>
        <v>0.34866088439890591</v>
      </c>
      <c r="F27" s="8">
        <f t="shared" si="1"/>
        <v>0.34866088439890591</v>
      </c>
      <c r="G27" s="7">
        <f t="shared" si="2"/>
        <v>20</v>
      </c>
      <c r="H27" s="9">
        <v>1.7619546078864401</v>
      </c>
      <c r="I27" s="9">
        <f t="shared" si="3"/>
        <v>4.9703833867557029E-2</v>
      </c>
      <c r="J27" s="7">
        <f t="shared" si="4"/>
        <v>5</v>
      </c>
      <c r="K27" s="8">
        <f t="shared" si="5"/>
        <v>1.7329782674278725E-2</v>
      </c>
      <c r="L27" s="7">
        <f t="shared" si="6"/>
        <v>13</v>
      </c>
      <c r="M27" s="6">
        <f t="shared" si="7"/>
        <v>1</v>
      </c>
      <c r="N27" s="6">
        <f t="shared" si="8"/>
        <v>1.7329782674278725E-2</v>
      </c>
    </row>
    <row r="28" spans="1:14" x14ac:dyDescent="0.25">
      <c r="A28" s="7">
        <v>15</v>
      </c>
      <c r="B28" s="7" t="s">
        <v>151</v>
      </c>
      <c r="C28" s="9">
        <v>4.6462820998630017</v>
      </c>
      <c r="D28" s="9">
        <v>2.744228116776013</v>
      </c>
      <c r="E28" s="9">
        <f t="shared" si="0"/>
        <v>0.69311074085253843</v>
      </c>
      <c r="F28" s="8">
        <f t="shared" si="1"/>
        <v>0.69311074085253843</v>
      </c>
      <c r="G28" s="7">
        <f t="shared" si="2"/>
        <v>27</v>
      </c>
      <c r="H28" s="9">
        <v>2.9114881681546398</v>
      </c>
      <c r="I28" s="9">
        <f t="shared" si="3"/>
        <v>3.0079428132476865E-2</v>
      </c>
      <c r="J28" s="7">
        <f t="shared" si="4"/>
        <v>3</v>
      </c>
      <c r="K28" s="8">
        <f t="shared" si="5"/>
        <v>2.0848374717321726E-2</v>
      </c>
      <c r="L28" s="7">
        <f t="shared" si="6"/>
        <v>16</v>
      </c>
      <c r="M28" s="6">
        <f t="shared" si="7"/>
        <v>1</v>
      </c>
      <c r="N28" s="6">
        <f t="shared" si="8"/>
        <v>2.0848374717321726E-2</v>
      </c>
    </row>
    <row r="29" spans="1:14" x14ac:dyDescent="0.25">
      <c r="A29" s="7">
        <v>17</v>
      </c>
      <c r="B29" s="7" t="s">
        <v>152</v>
      </c>
      <c r="C29" s="9">
        <v>2.8623175215697696</v>
      </c>
      <c r="D29" s="9">
        <v>2.2525163076692816</v>
      </c>
      <c r="E29" s="9">
        <f t="shared" si="0"/>
        <v>0.27071999959523496</v>
      </c>
      <c r="F29" s="8">
        <f t="shared" si="1"/>
        <v>0.27071999959523496</v>
      </c>
      <c r="G29" s="7">
        <f t="shared" si="2"/>
        <v>18</v>
      </c>
      <c r="H29" s="9">
        <v>2.0787992227409</v>
      </c>
      <c r="I29" s="9">
        <f t="shared" si="3"/>
        <v>4.2128118076307168E-2</v>
      </c>
      <c r="J29" s="7">
        <f t="shared" si="4"/>
        <v>4</v>
      </c>
      <c r="K29" s="8">
        <f t="shared" si="5"/>
        <v>1.1404924108565887E-2</v>
      </c>
      <c r="L29" s="7">
        <f t="shared" si="6"/>
        <v>8</v>
      </c>
      <c r="M29" s="6">
        <f t="shared" si="7"/>
        <v>1</v>
      </c>
      <c r="N29" s="6">
        <f t="shared" si="8"/>
        <v>1.1404924108565887E-2</v>
      </c>
    </row>
    <row r="30" spans="1:14" x14ac:dyDescent="0.25">
      <c r="A30" s="7">
        <v>18</v>
      </c>
      <c r="B30" s="7" t="s">
        <v>153</v>
      </c>
      <c r="C30" s="9">
        <v>1.049269164104369</v>
      </c>
      <c r="D30" s="9">
        <v>0.92172010211863009</v>
      </c>
      <c r="E30" s="9">
        <f t="shared" si="0"/>
        <v>0.13838155606301694</v>
      </c>
      <c r="F30" s="8">
        <f t="shared" si="1"/>
        <v>0.13838155606301694</v>
      </c>
      <c r="G30" s="7">
        <f t="shared" si="2"/>
        <v>9</v>
      </c>
      <c r="H30" s="9">
        <v>0.81291101776459396</v>
      </c>
      <c r="I30" s="9">
        <f t="shared" si="3"/>
        <v>0.10773122420383381</v>
      </c>
      <c r="J30" s="7">
        <f t="shared" si="4"/>
        <v>14</v>
      </c>
      <c r="K30" s="8">
        <f t="shared" si="5"/>
        <v>1.4908014441900276E-2</v>
      </c>
      <c r="L30" s="7">
        <f t="shared" si="6"/>
        <v>12</v>
      </c>
      <c r="M30" s="6">
        <f t="shared" si="7"/>
        <v>1</v>
      </c>
      <c r="N30" s="6">
        <f t="shared" si="8"/>
        <v>1.4908014441900276E-2</v>
      </c>
    </row>
    <row r="31" spans="1:14" x14ac:dyDescent="0.25">
      <c r="A31" s="7">
        <v>19</v>
      </c>
      <c r="B31" s="7" t="s">
        <v>154</v>
      </c>
      <c r="C31" s="9">
        <v>0.99562983112395187</v>
      </c>
      <c r="D31" s="9">
        <v>0.8099688473520249</v>
      </c>
      <c r="E31" s="9">
        <f t="shared" si="0"/>
        <v>0.22921990688764829</v>
      </c>
      <c r="F31" s="8">
        <f t="shared" si="1"/>
        <v>0.22921990688764829</v>
      </c>
      <c r="G31" s="7">
        <f t="shared" si="2"/>
        <v>15</v>
      </c>
      <c r="H31" s="9">
        <v>0.69406943064299609</v>
      </c>
      <c r="I31" s="9">
        <f t="shared" si="3"/>
        <v>0.1261774330435971</v>
      </c>
      <c r="J31" s="7">
        <f t="shared" si="4"/>
        <v>19</v>
      </c>
      <c r="K31" s="8">
        <f t="shared" si="5"/>
        <v>2.8922379453575803E-2</v>
      </c>
      <c r="L31" s="7">
        <f t="shared" si="6"/>
        <v>19</v>
      </c>
      <c r="M31" s="6">
        <f t="shared" si="7"/>
        <v>1</v>
      </c>
      <c r="N31" s="6">
        <f t="shared" si="8"/>
        <v>2.8922379453575803E-2</v>
      </c>
    </row>
    <row r="32" spans="1:14" x14ac:dyDescent="0.25">
      <c r="A32" s="7">
        <v>20</v>
      </c>
      <c r="B32" s="7" t="s">
        <v>155</v>
      </c>
      <c r="C32" s="9">
        <v>0.58198748726902372</v>
      </c>
      <c r="D32" s="9">
        <v>0.30081049362578327</v>
      </c>
      <c r="E32" s="9">
        <f t="shared" si="0"/>
        <v>0.93473133285380849</v>
      </c>
      <c r="F32" s="8">
        <f t="shared" si="1"/>
        <v>0.93473133285380849</v>
      </c>
      <c r="G32" s="7">
        <f t="shared" si="2"/>
        <v>29</v>
      </c>
      <c r="H32" s="9">
        <v>0.37852383976237797</v>
      </c>
      <c r="I32" s="9">
        <f t="shared" si="3"/>
        <v>0.23136164730744788</v>
      </c>
      <c r="J32" s="7">
        <f t="shared" si="4"/>
        <v>28</v>
      </c>
      <c r="K32" s="8">
        <f t="shared" si="5"/>
        <v>0.2162609809589435</v>
      </c>
      <c r="L32" s="7">
        <f t="shared" si="6"/>
        <v>29</v>
      </c>
      <c r="M32" s="6">
        <f t="shared" si="7"/>
        <v>1</v>
      </c>
      <c r="N32" s="6">
        <f t="shared" si="8"/>
        <v>0.2162609809589435</v>
      </c>
    </row>
    <row r="33" spans="1:14" x14ac:dyDescent="0.25">
      <c r="A33" s="7">
        <v>23</v>
      </c>
      <c r="B33" s="7" t="s">
        <v>156</v>
      </c>
      <c r="C33" s="9">
        <v>0.56135039238251738</v>
      </c>
      <c r="D33" s="9">
        <v>0.59421850097123485</v>
      </c>
      <c r="E33" s="9">
        <f t="shared" si="0"/>
        <v>-5.5313169372874442E-2</v>
      </c>
      <c r="F33" s="8">
        <f t="shared" si="1"/>
        <v>5.5313169372874442E-2</v>
      </c>
      <c r="G33" s="7">
        <f t="shared" si="2"/>
        <v>3</v>
      </c>
      <c r="H33" s="9">
        <v>0.42098943237901904</v>
      </c>
      <c r="I33" s="9">
        <f t="shared" si="3"/>
        <v>0.20802398439711703</v>
      </c>
      <c r="J33" s="7">
        <f t="shared" si="4"/>
        <v>27</v>
      </c>
      <c r="K33" s="8">
        <f t="shared" si="5"/>
        <v>1.1506465882577924E-2</v>
      </c>
      <c r="L33" s="7">
        <f t="shared" si="6"/>
        <v>10</v>
      </c>
      <c r="M33" s="6">
        <f t="shared" si="7"/>
        <v>-1</v>
      </c>
      <c r="N33" s="6">
        <f t="shared" si="8"/>
        <v>-1.1506465882577924E-2</v>
      </c>
    </row>
    <row r="34" spans="1:14" x14ac:dyDescent="0.25">
      <c r="A34" s="7">
        <v>25</v>
      </c>
      <c r="B34" s="7" t="s">
        <v>157</v>
      </c>
      <c r="C34" s="9">
        <v>0.89467968299787204</v>
      </c>
      <c r="D34" s="9">
        <v>0.77949025871727329</v>
      </c>
      <c r="E34" s="9">
        <f t="shared" si="0"/>
        <v>0.14777532238844665</v>
      </c>
      <c r="F34" s="8">
        <f t="shared" si="1"/>
        <v>0.14777532238844665</v>
      </c>
      <c r="G34" s="7">
        <f t="shared" si="2"/>
        <v>10</v>
      </c>
      <c r="H34" s="9">
        <v>0.70463707751389992</v>
      </c>
      <c r="I34" s="9">
        <f t="shared" si="3"/>
        <v>0.12428511343960133</v>
      </c>
      <c r="J34" s="7">
        <f t="shared" si="4"/>
        <v>18</v>
      </c>
      <c r="K34" s="8">
        <f t="shared" si="5"/>
        <v>1.836627270662175E-2</v>
      </c>
      <c r="L34" s="7">
        <f t="shared" si="6"/>
        <v>15</v>
      </c>
      <c r="M34" s="6">
        <f t="shared" si="7"/>
        <v>1</v>
      </c>
      <c r="N34" s="6">
        <f t="shared" si="8"/>
        <v>1.836627270662175E-2</v>
      </c>
    </row>
    <row r="35" spans="1:14" x14ac:dyDescent="0.25">
      <c r="A35" s="7">
        <v>27</v>
      </c>
      <c r="B35" s="7" t="s">
        <v>158</v>
      </c>
      <c r="C35" s="9">
        <v>1.7362454538419871</v>
      </c>
      <c r="D35" s="9">
        <v>0.68432287783304568</v>
      </c>
      <c r="E35" s="9">
        <f t="shared" si="0"/>
        <v>1.5371728902881705</v>
      </c>
      <c r="F35" s="8">
        <f t="shared" si="1"/>
        <v>1.5371728902881705</v>
      </c>
      <c r="G35" s="7">
        <f t="shared" si="2"/>
        <v>31</v>
      </c>
      <c r="H35" s="9">
        <v>1.15256022375566</v>
      </c>
      <c r="I35" s="9">
        <f t="shared" si="3"/>
        <v>7.5983794432185864E-2</v>
      </c>
      <c r="J35" s="7">
        <f t="shared" si="4"/>
        <v>8</v>
      </c>
      <c r="K35" s="8">
        <f t="shared" si="5"/>
        <v>0.11680022890238534</v>
      </c>
      <c r="L35" s="7">
        <f t="shared" si="6"/>
        <v>27</v>
      </c>
      <c r="M35" s="6">
        <f t="shared" si="7"/>
        <v>1</v>
      </c>
      <c r="N35" s="6">
        <f t="shared" si="8"/>
        <v>0.11680022890238534</v>
      </c>
    </row>
    <row r="36" spans="1:14" x14ac:dyDescent="0.25">
      <c r="A36" s="7">
        <v>41</v>
      </c>
      <c r="B36" s="7" t="s">
        <v>159</v>
      </c>
      <c r="C36" s="9">
        <v>1.2771922058999825</v>
      </c>
      <c r="D36" s="9">
        <v>0.80517592737740662</v>
      </c>
      <c r="E36" s="9">
        <f t="shared" si="0"/>
        <v>0.58622750938420654</v>
      </c>
      <c r="F36" s="8">
        <f t="shared" si="1"/>
        <v>0.58622750938420654</v>
      </c>
      <c r="G36" s="7">
        <f t="shared" si="2"/>
        <v>26</v>
      </c>
      <c r="H36" s="9">
        <v>0.79785678353747702</v>
      </c>
      <c r="I36" s="9">
        <f t="shared" si="3"/>
        <v>0.10976393372790141</v>
      </c>
      <c r="J36" s="7">
        <f t="shared" si="4"/>
        <v>15</v>
      </c>
      <c r="K36" s="8">
        <f t="shared" si="5"/>
        <v>6.4346637489520755E-2</v>
      </c>
      <c r="L36" s="7">
        <f t="shared" si="6"/>
        <v>25</v>
      </c>
      <c r="M36" s="6">
        <f t="shared" si="7"/>
        <v>1</v>
      </c>
      <c r="N36" s="6">
        <f t="shared" si="8"/>
        <v>6.4346637489520755E-2</v>
      </c>
    </row>
    <row r="37" spans="1:14" x14ac:dyDescent="0.25">
      <c r="A37" s="7">
        <v>44</v>
      </c>
      <c r="B37" s="7" t="s">
        <v>160</v>
      </c>
      <c r="C37" s="9">
        <v>0.79200441944103084</v>
      </c>
      <c r="D37" s="9">
        <v>0.44401192141597229</v>
      </c>
      <c r="E37" s="9">
        <f t="shared" si="0"/>
        <v>0.78374584383972434</v>
      </c>
      <c r="F37" s="8">
        <f t="shared" si="1"/>
        <v>0.78374584383972434</v>
      </c>
      <c r="G37" s="7">
        <f t="shared" si="2"/>
        <v>28</v>
      </c>
      <c r="H37" s="9">
        <v>0.53392547863127804</v>
      </c>
      <c r="I37" s="9">
        <f t="shared" si="3"/>
        <v>0.16402270095269789</v>
      </c>
      <c r="J37" s="7">
        <f t="shared" si="4"/>
        <v>25</v>
      </c>
      <c r="K37" s="8">
        <f t="shared" si="5"/>
        <v>0.12855211016704296</v>
      </c>
      <c r="L37" s="7">
        <f t="shared" si="6"/>
        <v>28</v>
      </c>
      <c r="M37" s="6">
        <f t="shared" si="7"/>
        <v>1</v>
      </c>
      <c r="N37" s="6">
        <f t="shared" si="8"/>
        <v>0.12855211016704296</v>
      </c>
    </row>
    <row r="38" spans="1:14" x14ac:dyDescent="0.25">
      <c r="A38" s="7">
        <v>47</v>
      </c>
      <c r="B38" s="7" t="s">
        <v>161</v>
      </c>
      <c r="C38" s="9">
        <v>0.88598218109696358</v>
      </c>
      <c r="D38" s="9">
        <v>0.56976853153406426</v>
      </c>
      <c r="E38" s="9">
        <f t="shared" si="0"/>
        <v>0.55498616027725312</v>
      </c>
      <c r="F38" s="8">
        <f t="shared" si="1"/>
        <v>0.55498616027725312</v>
      </c>
      <c r="G38" s="7">
        <f t="shared" si="2"/>
        <v>25</v>
      </c>
      <c r="H38" s="9">
        <v>0.57443584182690999</v>
      </c>
      <c r="I38" s="9">
        <f t="shared" si="3"/>
        <v>0.15245549239065889</v>
      </c>
      <c r="J38" s="7">
        <f t="shared" si="4"/>
        <v>23</v>
      </c>
      <c r="K38" s="8">
        <f t="shared" si="5"/>
        <v>8.4610688335069753E-2</v>
      </c>
      <c r="L38" s="7">
        <f t="shared" si="6"/>
        <v>26</v>
      </c>
      <c r="M38" s="6">
        <f t="shared" si="7"/>
        <v>1</v>
      </c>
      <c r="N38" s="6">
        <f t="shared" si="8"/>
        <v>8.4610688335069753E-2</v>
      </c>
    </row>
    <row r="39" spans="1:14" x14ac:dyDescent="0.25">
      <c r="A39" s="7">
        <v>50</v>
      </c>
      <c r="B39" s="7" t="s">
        <v>162</v>
      </c>
      <c r="C39" s="9">
        <v>0.78656769812858485</v>
      </c>
      <c r="D39" s="9">
        <v>0.62436440176903252</v>
      </c>
      <c r="E39" s="9">
        <f t="shared" si="0"/>
        <v>0.25978946893829358</v>
      </c>
      <c r="F39" s="8">
        <f t="shared" si="1"/>
        <v>0.25978946893829358</v>
      </c>
      <c r="G39" s="7">
        <f t="shared" si="2"/>
        <v>16</v>
      </c>
      <c r="H39" s="9">
        <v>0.506558632386376</v>
      </c>
      <c r="I39" s="9">
        <f t="shared" si="3"/>
        <v>0.17288403259460391</v>
      </c>
      <c r="J39" s="7">
        <f t="shared" si="4"/>
        <v>26</v>
      </c>
      <c r="K39" s="8">
        <f t="shared" si="5"/>
        <v>4.4913451015662791E-2</v>
      </c>
      <c r="L39" s="7">
        <f t="shared" si="6"/>
        <v>24</v>
      </c>
      <c r="M39" s="6">
        <f t="shared" si="7"/>
        <v>1</v>
      </c>
      <c r="N39" s="6">
        <f t="shared" si="8"/>
        <v>4.4913451015662791E-2</v>
      </c>
    </row>
    <row r="40" spans="1:14" x14ac:dyDescent="0.25">
      <c r="A40" s="7">
        <v>52</v>
      </c>
      <c r="B40" s="7" t="s">
        <v>163</v>
      </c>
      <c r="C40" s="9">
        <v>1.5870050904769397</v>
      </c>
      <c r="D40" s="9">
        <v>1.4161004115095821</v>
      </c>
      <c r="E40" s="9">
        <f t="shared" si="0"/>
        <v>0.12068683659598045</v>
      </c>
      <c r="F40" s="8">
        <f t="shared" si="1"/>
        <v>0.12068683659598045</v>
      </c>
      <c r="G40" s="7">
        <f t="shared" si="2"/>
        <v>7</v>
      </c>
      <c r="H40" s="9">
        <v>1.12323369212714</v>
      </c>
      <c r="I40" s="9">
        <f t="shared" si="3"/>
        <v>7.7967656887780928E-2</v>
      </c>
      <c r="J40" s="7">
        <f t="shared" si="4"/>
        <v>9</v>
      </c>
      <c r="K40" s="8">
        <f t="shared" si="5"/>
        <v>9.4096698665870858E-3</v>
      </c>
      <c r="L40" s="7">
        <f t="shared" si="6"/>
        <v>6</v>
      </c>
      <c r="M40" s="6">
        <f t="shared" si="7"/>
        <v>1</v>
      </c>
      <c r="N40" s="6">
        <f t="shared" si="8"/>
        <v>9.4096698665870858E-3</v>
      </c>
    </row>
    <row r="41" spans="1:14" x14ac:dyDescent="0.25">
      <c r="A41" s="7">
        <v>54</v>
      </c>
      <c r="B41" s="7" t="s">
        <v>164</v>
      </c>
      <c r="C41" s="9">
        <v>1.2012085629010412</v>
      </c>
      <c r="D41" s="9">
        <v>1.0117809445767085</v>
      </c>
      <c r="E41" s="9">
        <f t="shared" si="0"/>
        <v>0.18722196671096836</v>
      </c>
      <c r="F41" s="8">
        <f t="shared" si="1"/>
        <v>0.18722196671096836</v>
      </c>
      <c r="G41" s="7">
        <f t="shared" si="2"/>
        <v>12</v>
      </c>
      <c r="H41" s="9">
        <v>0.92654714890116108</v>
      </c>
      <c r="I41" s="9">
        <f t="shared" si="3"/>
        <v>9.4518556574724633E-2</v>
      </c>
      <c r="J41" s="7">
        <f t="shared" si="4"/>
        <v>12</v>
      </c>
      <c r="K41" s="8">
        <f t="shared" si="5"/>
        <v>1.7695950052601876E-2</v>
      </c>
      <c r="L41" s="7">
        <f t="shared" si="6"/>
        <v>14</v>
      </c>
      <c r="M41" s="6">
        <f t="shared" si="7"/>
        <v>1</v>
      </c>
      <c r="N41" s="6">
        <f t="shared" si="8"/>
        <v>1.7695950052601876E-2</v>
      </c>
    </row>
    <row r="42" spans="1:14" x14ac:dyDescent="0.25">
      <c r="A42" s="7">
        <v>63</v>
      </c>
      <c r="B42" s="7" t="s">
        <v>165</v>
      </c>
      <c r="C42" s="9">
        <v>1.3155227548204809</v>
      </c>
      <c r="D42" s="9">
        <v>1.1574974265126388</v>
      </c>
      <c r="E42" s="9">
        <f t="shared" si="0"/>
        <v>0.13652326535528295</v>
      </c>
      <c r="F42" s="8">
        <f t="shared" si="1"/>
        <v>0.13652326535528295</v>
      </c>
      <c r="G42" s="7">
        <f t="shared" si="2"/>
        <v>8</v>
      </c>
      <c r="H42" s="9">
        <v>0.98413222565956393</v>
      </c>
      <c r="I42" s="9">
        <f t="shared" si="3"/>
        <v>8.8987939658078941E-2</v>
      </c>
      <c r="J42" s="7">
        <f t="shared" si="4"/>
        <v>11</v>
      </c>
      <c r="K42" s="8">
        <f t="shared" si="5"/>
        <v>1.2148924099359817E-2</v>
      </c>
      <c r="L42" s="7">
        <f t="shared" si="6"/>
        <v>11</v>
      </c>
      <c r="M42" s="6">
        <f t="shared" si="7"/>
        <v>1</v>
      </c>
      <c r="N42" s="6">
        <f t="shared" si="8"/>
        <v>1.2148924099359817E-2</v>
      </c>
    </row>
    <row r="43" spans="1:14" x14ac:dyDescent="0.25">
      <c r="A43" s="7">
        <v>66</v>
      </c>
      <c r="B43" s="7" t="s">
        <v>166</v>
      </c>
      <c r="C43" s="9">
        <v>2.1282037670654437</v>
      </c>
      <c r="D43" s="9">
        <v>2.2083551712089449</v>
      </c>
      <c r="E43" s="9">
        <f t="shared" si="0"/>
        <v>-3.6294616549213413E-2</v>
      </c>
      <c r="F43" s="8">
        <f t="shared" si="1"/>
        <v>3.6294616549213413E-2</v>
      </c>
      <c r="G43" s="7">
        <f t="shared" si="2"/>
        <v>2</v>
      </c>
      <c r="H43" s="9">
        <v>1.4844320350423301</v>
      </c>
      <c r="I43" s="9">
        <f t="shared" si="3"/>
        <v>5.8996233606658108E-2</v>
      </c>
      <c r="J43" s="7">
        <f t="shared" si="4"/>
        <v>7</v>
      </c>
      <c r="K43" s="8">
        <f t="shared" si="5"/>
        <v>2.141245676601474E-3</v>
      </c>
      <c r="L43" s="7">
        <f t="shared" si="6"/>
        <v>1</v>
      </c>
      <c r="M43" s="6">
        <f t="shared" si="7"/>
        <v>-1</v>
      </c>
      <c r="N43" s="6">
        <f t="shared" si="8"/>
        <v>-2.141245676601474E-3</v>
      </c>
    </row>
    <row r="44" spans="1:14" x14ac:dyDescent="0.25">
      <c r="A44" s="7">
        <v>68</v>
      </c>
      <c r="B44" s="7" t="s">
        <v>167</v>
      </c>
      <c r="C44" s="9">
        <v>7.1908159109136633</v>
      </c>
      <c r="D44" s="9">
        <v>5.1575082367516227</v>
      </c>
      <c r="E44" s="9">
        <f t="shared" si="0"/>
        <v>0.39424225436481092</v>
      </c>
      <c r="F44" s="8">
        <f t="shared" si="1"/>
        <v>0.39424225436481092</v>
      </c>
      <c r="G44" s="7">
        <f t="shared" si="2"/>
        <v>21</v>
      </c>
      <c r="H44" s="9">
        <v>5.8332772875884302</v>
      </c>
      <c r="I44" s="9">
        <f t="shared" si="3"/>
        <v>1.501315552046549E-2</v>
      </c>
      <c r="J44" s="7">
        <f t="shared" si="4"/>
        <v>1</v>
      </c>
      <c r="K44" s="8">
        <f t="shared" si="5"/>
        <v>5.9188202775178212E-3</v>
      </c>
      <c r="L44" s="7">
        <f t="shared" si="6"/>
        <v>3</v>
      </c>
      <c r="M44" s="6">
        <f t="shared" si="7"/>
        <v>1</v>
      </c>
      <c r="N44" s="6">
        <f t="shared" si="8"/>
        <v>5.9188202775178212E-3</v>
      </c>
    </row>
    <row r="45" spans="1:14" x14ac:dyDescent="0.25">
      <c r="A45" s="7">
        <v>70</v>
      </c>
      <c r="B45" s="7" t="s">
        <v>168</v>
      </c>
      <c r="C45" s="9">
        <v>0.81276061345757611</v>
      </c>
      <c r="D45" s="9">
        <v>0.69188633374080788</v>
      </c>
      <c r="E45" s="9">
        <f t="shared" si="0"/>
        <v>0.17470251083474897</v>
      </c>
      <c r="F45" s="8">
        <f t="shared" si="1"/>
        <v>0.17470251083474897</v>
      </c>
      <c r="G45" s="7">
        <f t="shared" si="2"/>
        <v>11</v>
      </c>
      <c r="H45" s="9">
        <v>0.63935742533900297</v>
      </c>
      <c r="I45" s="9">
        <f t="shared" si="3"/>
        <v>0.13697486826891753</v>
      </c>
      <c r="J45" s="7">
        <f t="shared" si="4"/>
        <v>22</v>
      </c>
      <c r="K45" s="8">
        <f t="shared" si="5"/>
        <v>2.3929853407838878E-2</v>
      </c>
      <c r="L45" s="7">
        <f t="shared" si="6"/>
        <v>17</v>
      </c>
      <c r="M45" s="6">
        <f t="shared" si="7"/>
        <v>1</v>
      </c>
      <c r="N45" s="6">
        <f t="shared" si="8"/>
        <v>2.3929853407838878E-2</v>
      </c>
    </row>
    <row r="46" spans="1:14" x14ac:dyDescent="0.25">
      <c r="A46" s="7">
        <v>73</v>
      </c>
      <c r="B46" s="7" t="s">
        <v>169</v>
      </c>
      <c r="C46" s="9">
        <v>1.0979787784398209</v>
      </c>
      <c r="D46" s="9">
        <v>0.82262443609660929</v>
      </c>
      <c r="E46" s="9">
        <f t="shared" si="0"/>
        <v>0.33472667509098153</v>
      </c>
      <c r="F46" s="8">
        <f t="shared" si="1"/>
        <v>0.33472667509098153</v>
      </c>
      <c r="G46" s="7">
        <f t="shared" si="2"/>
        <v>19</v>
      </c>
      <c r="H46" s="9">
        <v>0.74525901675678397</v>
      </c>
      <c r="I46" s="9">
        <f t="shared" si="3"/>
        <v>0.1175106870812201</v>
      </c>
      <c r="J46" s="7">
        <f t="shared" si="4"/>
        <v>16</v>
      </c>
      <c r="K46" s="8">
        <f t="shared" si="5"/>
        <v>3.9333961574353565E-2</v>
      </c>
      <c r="L46" s="7">
        <f t="shared" si="6"/>
        <v>23</v>
      </c>
      <c r="M46" s="6">
        <f t="shared" si="7"/>
        <v>1</v>
      </c>
      <c r="N46" s="6">
        <f t="shared" si="8"/>
        <v>3.9333961574353565E-2</v>
      </c>
    </row>
    <row r="47" spans="1:14" x14ac:dyDescent="0.25">
      <c r="A47" s="7">
        <v>76</v>
      </c>
      <c r="B47" s="7" t="s">
        <v>170</v>
      </c>
      <c r="C47" s="9">
        <v>0.89998377845529298</v>
      </c>
      <c r="D47" s="9">
        <v>1.1352014115254643</v>
      </c>
      <c r="E47" s="9">
        <f t="shared" si="0"/>
        <v>-0.20720343604408478</v>
      </c>
      <c r="F47" s="8">
        <f t="shared" si="1"/>
        <v>0.20720343604408478</v>
      </c>
      <c r="G47" s="7">
        <f t="shared" si="2"/>
        <v>14</v>
      </c>
      <c r="H47" s="9">
        <v>0.6875608777860539</v>
      </c>
      <c r="I47" s="9">
        <f t="shared" si="3"/>
        <v>0.12737184726763193</v>
      </c>
      <c r="J47" s="7">
        <f t="shared" si="4"/>
        <v>20</v>
      </c>
      <c r="K47" s="8">
        <f t="shared" si="5"/>
        <v>2.6391884409135705E-2</v>
      </c>
      <c r="L47" s="7">
        <f t="shared" si="6"/>
        <v>18</v>
      </c>
      <c r="M47" s="6">
        <f t="shared" si="7"/>
        <v>-1</v>
      </c>
      <c r="N47" s="6">
        <f t="shared" si="8"/>
        <v>-2.6391884409135705E-2</v>
      </c>
    </row>
    <row r="48" spans="1:14" x14ac:dyDescent="0.25">
      <c r="A48" s="7">
        <v>81</v>
      </c>
      <c r="B48" s="7" t="s">
        <v>171</v>
      </c>
      <c r="C48" s="9">
        <v>0.34661428939626904</v>
      </c>
      <c r="D48" s="9">
        <v>0.17096016628125649</v>
      </c>
      <c r="E48" s="9">
        <f t="shared" si="0"/>
        <v>1.0274564358227973</v>
      </c>
      <c r="F48" s="8">
        <f t="shared" si="1"/>
        <v>1.0274564358227973</v>
      </c>
      <c r="G48" s="7">
        <f t="shared" si="2"/>
        <v>30</v>
      </c>
      <c r="H48" s="9">
        <v>0.241444373898969</v>
      </c>
      <c r="I48" s="9">
        <f t="shared" si="3"/>
        <v>0.36271666926150797</v>
      </c>
      <c r="J48" s="7">
        <f t="shared" si="4"/>
        <v>29</v>
      </c>
      <c r="K48" s="8">
        <f t="shared" si="5"/>
        <v>0.37267557621294539</v>
      </c>
      <c r="L48" s="7">
        <f t="shared" si="6"/>
        <v>30</v>
      </c>
      <c r="M48" s="6">
        <f t="shared" si="7"/>
        <v>1</v>
      </c>
      <c r="N48" s="6">
        <f t="shared" si="8"/>
        <v>0.37267557621294539</v>
      </c>
    </row>
    <row r="49" spans="1:25" x14ac:dyDescent="0.25">
      <c r="A49" s="7">
        <v>85</v>
      </c>
      <c r="B49" s="7" t="s">
        <v>172</v>
      </c>
      <c r="C49" s="9">
        <v>0.37501245158530655</v>
      </c>
      <c r="D49" s="9">
        <v>0.34621365490127043</v>
      </c>
      <c r="E49" s="9">
        <f t="shared" si="0"/>
        <v>8.3182151473051108E-2</v>
      </c>
      <c r="F49" s="8">
        <f t="shared" si="1"/>
        <v>8.3182151473051108E-2</v>
      </c>
      <c r="G49" s="7">
        <f t="shared" si="2"/>
        <v>6</v>
      </c>
      <c r="H49" s="9">
        <v>0.234551830090654</v>
      </c>
      <c r="I49" s="9">
        <f t="shared" si="3"/>
        <v>0.3733754670714623</v>
      </c>
      <c r="J49" s="7">
        <f t="shared" si="4"/>
        <v>30</v>
      </c>
      <c r="K49" s="8">
        <f t="shared" si="5"/>
        <v>3.1058174658259583E-2</v>
      </c>
      <c r="L49" s="7">
        <f t="shared" si="6"/>
        <v>20</v>
      </c>
      <c r="M49" s="6">
        <f t="shared" si="7"/>
        <v>1</v>
      </c>
      <c r="N49" s="6">
        <f t="shared" si="8"/>
        <v>3.1058174658259583E-2</v>
      </c>
    </row>
    <row r="50" spans="1:25" x14ac:dyDescent="0.25">
      <c r="A50" s="7">
        <v>86</v>
      </c>
      <c r="B50" s="7" t="s">
        <v>173</v>
      </c>
      <c r="C50" s="9">
        <v>0.54456474229906637</v>
      </c>
      <c r="D50" s="9">
        <v>0.5870543641331526</v>
      </c>
      <c r="E50" s="9">
        <f t="shared" si="0"/>
        <v>-7.2377661133354504E-2</v>
      </c>
      <c r="F50" s="8">
        <f t="shared" si="1"/>
        <v>7.2377661133354504E-2</v>
      </c>
      <c r="G50" s="7">
        <f t="shared" si="2"/>
        <v>5</v>
      </c>
      <c r="H50" s="9">
        <v>0.55487897152822296</v>
      </c>
      <c r="I50" s="9">
        <f t="shared" si="3"/>
        <v>0.15782883044092763</v>
      </c>
      <c r="J50" s="7">
        <f t="shared" si="4"/>
        <v>24</v>
      </c>
      <c r="K50" s="8">
        <f t="shared" si="5"/>
        <v>1.1423281606727126E-2</v>
      </c>
      <c r="L50" s="7">
        <f t="shared" si="6"/>
        <v>9</v>
      </c>
      <c r="M50" s="6">
        <f t="shared" si="7"/>
        <v>-1</v>
      </c>
      <c r="N50" s="6">
        <f t="shared" si="8"/>
        <v>-1.1423281606727126E-2</v>
      </c>
    </row>
    <row r="51" spans="1:25" x14ac:dyDescent="0.25">
      <c r="A51" s="7">
        <v>88</v>
      </c>
      <c r="B51" s="7" t="s">
        <v>116</v>
      </c>
      <c r="C51" s="9">
        <v>1.7770909793316592</v>
      </c>
      <c r="D51" s="9">
        <v>1.4839385474860334</v>
      </c>
      <c r="E51" s="9">
        <f t="shared" si="0"/>
        <v>0.1975502505425582</v>
      </c>
      <c r="F51" s="8">
        <f t="shared" si="1"/>
        <v>0.1975502505425582</v>
      </c>
      <c r="G51" s="7">
        <f t="shared" si="2"/>
        <v>13</v>
      </c>
      <c r="H51" s="9">
        <v>1.6189519847531602</v>
      </c>
      <c r="I51" s="9">
        <f t="shared" si="3"/>
        <v>5.4094191759440483E-2</v>
      </c>
      <c r="J51" s="7">
        <f t="shared" si="4"/>
        <v>6</v>
      </c>
      <c r="K51" s="8">
        <f t="shared" si="5"/>
        <v>1.0686321134974655E-2</v>
      </c>
      <c r="L51" s="7">
        <f t="shared" si="6"/>
        <v>7</v>
      </c>
      <c r="M51" s="6">
        <f t="shared" si="7"/>
        <v>1</v>
      </c>
      <c r="N51" s="6">
        <f t="shared" si="8"/>
        <v>1.0686321134974655E-2</v>
      </c>
    </row>
    <row r="52" spans="1:25" x14ac:dyDescent="0.25">
      <c r="A52" s="7">
        <v>91</v>
      </c>
      <c r="B52" s="7" t="s">
        <v>174</v>
      </c>
      <c r="C52" s="9">
        <v>0.60363691239719308</v>
      </c>
      <c r="D52" s="9">
        <v>0.8185927323201766</v>
      </c>
      <c r="E52" s="9">
        <f t="shared" si="0"/>
        <v>-0.26259189879895944</v>
      </c>
      <c r="F52" s="8">
        <f t="shared" si="1"/>
        <v>0.26259189879895944</v>
      </c>
      <c r="G52" s="7">
        <f t="shared" si="2"/>
        <v>17</v>
      </c>
      <c r="H52" s="9">
        <v>0.64099042177169796</v>
      </c>
      <c r="I52" s="9">
        <f t="shared" si="3"/>
        <v>0.13662590912123829</v>
      </c>
      <c r="J52" s="7">
        <f t="shared" si="4"/>
        <v>21</v>
      </c>
      <c r="K52" s="8">
        <f t="shared" si="5"/>
        <v>3.5876856901280035E-2</v>
      </c>
      <c r="L52" s="7">
        <f t="shared" si="6"/>
        <v>22</v>
      </c>
      <c r="M52" s="6">
        <f t="shared" si="7"/>
        <v>-1</v>
      </c>
      <c r="N52" s="6">
        <f t="shared" si="8"/>
        <v>-3.5876856901280035E-2</v>
      </c>
    </row>
    <row r="53" spans="1:25" x14ac:dyDescent="0.25">
      <c r="A53" s="7">
        <v>94</v>
      </c>
      <c r="B53" s="7" t="s">
        <v>175</v>
      </c>
      <c r="C53" s="9">
        <v>0.1836997122037842</v>
      </c>
      <c r="D53" s="9">
        <v>5.5788005578800558E-2</v>
      </c>
      <c r="E53" s="9">
        <f t="shared" si="0"/>
        <v>2.2928173412528317</v>
      </c>
      <c r="F53" s="8">
        <f t="shared" si="1"/>
        <v>2.2928173412528317</v>
      </c>
      <c r="G53" s="7">
        <f t="shared" si="2"/>
        <v>32</v>
      </c>
      <c r="H53" s="9">
        <v>8.7575899112564207E-2</v>
      </c>
      <c r="I53" s="9">
        <f t="shared" si="3"/>
        <v>1</v>
      </c>
      <c r="J53" s="7">
        <f t="shared" si="4"/>
        <v>32</v>
      </c>
      <c r="K53" s="8">
        <f t="shared" si="5"/>
        <v>2.2928173412528317</v>
      </c>
      <c r="L53" s="7">
        <f t="shared" si="6"/>
        <v>32</v>
      </c>
      <c r="M53" s="6">
        <f t="shared" si="7"/>
        <v>1</v>
      </c>
      <c r="N53" s="6">
        <f t="shared" si="8"/>
        <v>2.2928173412528317</v>
      </c>
    </row>
    <row r="54" spans="1:25" x14ac:dyDescent="0.25">
      <c r="A54" s="7">
        <v>95</v>
      </c>
      <c r="B54" s="7" t="s">
        <v>176</v>
      </c>
      <c r="C54" s="9">
        <v>0.12907805995675886</v>
      </c>
      <c r="D54" s="9">
        <v>8.5123286893851263E-2</v>
      </c>
      <c r="E54" s="9">
        <f t="shared" si="0"/>
        <v>0.51636602235201745</v>
      </c>
      <c r="F54" s="8">
        <f t="shared" si="1"/>
        <v>0.51636602235201745</v>
      </c>
      <c r="G54" s="7">
        <f t="shared" si="2"/>
        <v>24</v>
      </c>
      <c r="H54" s="9">
        <v>9.0590651044812204E-2</v>
      </c>
      <c r="I54" s="9">
        <f>MIN($H$24:$H$56)/H54</f>
        <v>0.96672115833722516</v>
      </c>
      <c r="J54" s="7">
        <f t="shared" si="4"/>
        <v>31</v>
      </c>
      <c r="K54" s="8">
        <f t="shared" si="5"/>
        <v>0.49918195925412778</v>
      </c>
      <c r="L54" s="7">
        <f t="shared" si="6"/>
        <v>31</v>
      </c>
      <c r="M54" s="6">
        <f t="shared" si="7"/>
        <v>1</v>
      </c>
      <c r="N54" s="6">
        <f t="shared" si="8"/>
        <v>0.49918195925412778</v>
      </c>
    </row>
    <row r="55" spans="1:25" x14ac:dyDescent="0.25">
      <c r="A55" s="7">
        <v>97</v>
      </c>
      <c r="B55" s="7" t="s">
        <v>177</v>
      </c>
      <c r="C55" s="9" t="s">
        <v>186</v>
      </c>
      <c r="D55" s="9" t="s">
        <v>186</v>
      </c>
      <c r="E55" s="9" t="s">
        <v>186</v>
      </c>
      <c r="F55" s="8" t="s">
        <v>186</v>
      </c>
      <c r="G55" s="8" t="s">
        <v>186</v>
      </c>
      <c r="H55" s="9" t="s">
        <v>186</v>
      </c>
      <c r="I55" s="9" t="s">
        <v>186</v>
      </c>
      <c r="J55" s="8" t="s">
        <v>186</v>
      </c>
      <c r="K55" s="8" t="s">
        <v>186</v>
      </c>
      <c r="L55" s="8" t="s">
        <v>186</v>
      </c>
      <c r="M55" s="6">
        <f t="shared" si="7"/>
        <v>1</v>
      </c>
      <c r="N55" s="6" t="e">
        <f t="shared" si="8"/>
        <v>#VALUE!</v>
      </c>
    </row>
    <row r="56" spans="1:25" x14ac:dyDescent="0.25">
      <c r="A56" s="7">
        <v>99</v>
      </c>
      <c r="B56" s="7" t="s">
        <v>178</v>
      </c>
      <c r="C56" s="9">
        <v>0.86570717454820911</v>
      </c>
      <c r="D56" s="9">
        <v>0.81493732173246081</v>
      </c>
      <c r="E56" s="9">
        <f t="shared" ref="E56" si="9">(C56-D56)/D56</f>
        <v>6.2299089097818686E-2</v>
      </c>
      <c r="F56" s="8">
        <f t="shared" ref="F56" si="10">ABS(E56)</f>
        <v>6.2299089097818686E-2</v>
      </c>
      <c r="G56" s="7">
        <f t="shared" si="2"/>
        <v>4</v>
      </c>
      <c r="H56" s="9">
        <v>0.83878757069327103</v>
      </c>
      <c r="I56" s="9">
        <f t="shared" ref="I56" si="11">MIN($H$24:$H$56)/H56</f>
        <v>0.10440772154048654</v>
      </c>
      <c r="J56" s="7">
        <f t="shared" si="4"/>
        <v>13</v>
      </c>
      <c r="K56" s="8">
        <f t="shared" si="5"/>
        <v>6.5045059467510142E-3</v>
      </c>
      <c r="L56" s="7">
        <f t="shared" si="6"/>
        <v>4</v>
      </c>
      <c r="M56" s="6">
        <f t="shared" si="7"/>
        <v>1</v>
      </c>
      <c r="N56" s="6">
        <f t="shared" si="8"/>
        <v>6.5045059467510142E-3</v>
      </c>
    </row>
    <row r="57" spans="1:25" customFormat="1" ht="13.35" customHeight="1" x14ac:dyDescent="0.25">
      <c r="A57" s="33" t="s">
        <v>122</v>
      </c>
      <c r="B57" s="33"/>
      <c r="C57" s="33"/>
      <c r="D57" s="33"/>
      <c r="E57" s="33"/>
      <c r="F57" s="33"/>
      <c r="G57" s="33"/>
      <c r="H57" s="33"/>
      <c r="I57" s="33"/>
      <c r="J57" s="33"/>
      <c r="K57" s="33"/>
      <c r="L57" s="33"/>
      <c r="M57" s="6"/>
      <c r="N57" s="6"/>
      <c r="O57" s="6"/>
      <c r="P57" s="6"/>
      <c r="Q57" s="6"/>
      <c r="R57" s="6"/>
      <c r="S57" s="6"/>
      <c r="T57" s="6"/>
      <c r="U57" s="6"/>
      <c r="V57" s="6"/>
      <c r="W57" s="6"/>
      <c r="X57" s="6"/>
      <c r="Y57" s="6"/>
    </row>
    <row r="58" spans="1:25" customFormat="1" ht="13.35" customHeight="1" x14ac:dyDescent="0.25">
      <c r="A58" s="34" t="s">
        <v>123</v>
      </c>
      <c r="B58" s="34"/>
      <c r="C58" s="29">
        <f>AVERAGE(C24:C56)</f>
        <v>1.5545053900379506</v>
      </c>
      <c r="D58" s="29">
        <f>AVERAGE(D24:D56)</f>
        <v>1.189777983827115</v>
      </c>
      <c r="E58" s="29">
        <f>AVERAGE(E24:E56)</f>
        <v>0.38190051833099109</v>
      </c>
      <c r="F58" s="29">
        <f>AVERAGE(F24:F56)</f>
        <v>0.42151181719964637</v>
      </c>
      <c r="G58" s="26" t="s">
        <v>124</v>
      </c>
      <c r="H58" s="29">
        <f>AVERAGE(H24:H56)</f>
        <v>1.1533670187524794</v>
      </c>
      <c r="I58" s="29">
        <f>AVERAGE(I24:I56)</f>
        <v>0.17777231247464029</v>
      </c>
      <c r="J58" s="26" t="s">
        <v>124</v>
      </c>
      <c r="K58" s="29">
        <f>AVERAGE(K24:K56)</f>
        <v>0.13189307977434811</v>
      </c>
      <c r="L58" s="26" t="s">
        <v>124</v>
      </c>
      <c r="M58" s="6"/>
      <c r="N58" s="6"/>
      <c r="O58" s="6"/>
      <c r="P58" s="6"/>
      <c r="Q58" s="6"/>
      <c r="R58" s="6"/>
      <c r="S58" s="6"/>
      <c r="T58" s="6"/>
      <c r="U58" s="6"/>
      <c r="V58" s="6"/>
      <c r="W58" s="6"/>
      <c r="X58" s="6"/>
      <c r="Y58" s="6"/>
    </row>
    <row r="59" spans="1:25" customFormat="1" ht="13.35" customHeight="1" x14ac:dyDescent="0.25">
      <c r="A59" s="34" t="s">
        <v>125</v>
      </c>
      <c r="B59" s="34"/>
      <c r="C59" s="29">
        <f>_xlfn.STDEV.S(C24:C56)</f>
        <v>1.6827531407080434</v>
      </c>
      <c r="D59" s="29">
        <f>_xlfn.STDEV.S(D24:D56)</f>
        <v>1.1768080448267146</v>
      </c>
      <c r="E59" s="29">
        <f>_xlfn.STDEV.S(E24:E56)</f>
        <v>0.51182672438883736</v>
      </c>
      <c r="F59" s="29">
        <f>_xlfn.STDEV.S(F24:F56)</f>
        <v>0.47866042490097449</v>
      </c>
      <c r="G59" s="26" t="s">
        <v>124</v>
      </c>
      <c r="H59" s="29">
        <f>_xlfn.STDEV.S(H24:H56)</f>
        <v>1.2754975778214961</v>
      </c>
      <c r="I59" s="29">
        <f>_xlfn.STDEV.S(I24:I56)</f>
        <v>0.22658190212754187</v>
      </c>
      <c r="J59" s="26" t="s">
        <v>124</v>
      </c>
      <c r="K59" s="29">
        <f>_xlfn.STDEV.S(K24:K56)</f>
        <v>0.40909970950284985</v>
      </c>
      <c r="L59" s="26" t="s">
        <v>124</v>
      </c>
      <c r="M59" s="6"/>
      <c r="N59" s="6"/>
      <c r="O59" s="6"/>
      <c r="P59" s="6"/>
      <c r="Q59" s="6"/>
      <c r="R59" s="6"/>
      <c r="S59" s="6"/>
      <c r="T59" s="6"/>
      <c r="U59" s="6"/>
      <c r="V59" s="6"/>
      <c r="W59" s="6"/>
      <c r="X59" s="6"/>
      <c r="Y59" s="6"/>
    </row>
    <row r="60" spans="1:25" customFormat="1" ht="13.35" customHeight="1" x14ac:dyDescent="0.25">
      <c r="A60" s="34" t="s">
        <v>126</v>
      </c>
      <c r="B60" s="34"/>
      <c r="C60" s="29">
        <f>_xlfn.VAR.S(C24:C56)</f>
        <v>2.8316581325627843</v>
      </c>
      <c r="D60" s="29">
        <f>_xlfn.VAR.S(D24:D56)</f>
        <v>1.3848771743688748</v>
      </c>
      <c r="E60" s="29">
        <f>_xlfn.VAR.S(E24:E56)</f>
        <v>0.26196659579860687</v>
      </c>
      <c r="F60" s="29">
        <f>_xlfn.VAR.S(F24:F56)</f>
        <v>0.22911580236638143</v>
      </c>
      <c r="G60" s="26" t="s">
        <v>124</v>
      </c>
      <c r="H60" s="29">
        <f>_xlfn.VAR.S(H24:H56)</f>
        <v>1.6268940710285034</v>
      </c>
      <c r="I60" s="29">
        <f>_xlfn.VAR.S(I24:I56)</f>
        <v>5.1339358371734964E-2</v>
      </c>
      <c r="J60" s="26" t="s">
        <v>124</v>
      </c>
      <c r="K60" s="29">
        <f>_xlfn.VAR.S(K24:K56)</f>
        <v>0.16736257231531612</v>
      </c>
      <c r="L60" s="26" t="s">
        <v>124</v>
      </c>
      <c r="M60" s="6"/>
      <c r="N60" s="6"/>
      <c r="O60" s="6"/>
      <c r="P60" s="6"/>
      <c r="Q60" s="6"/>
      <c r="R60" s="6"/>
      <c r="S60" s="6"/>
      <c r="T60" s="6"/>
      <c r="U60" s="6"/>
      <c r="V60" s="6"/>
      <c r="W60" s="6"/>
      <c r="X60" s="6"/>
      <c r="Y60" s="6"/>
    </row>
    <row r="61" spans="1:25" customFormat="1" ht="13.35" customHeight="1" x14ac:dyDescent="0.25">
      <c r="A61" s="34" t="s">
        <v>127</v>
      </c>
      <c r="B61" s="34"/>
      <c r="C61" s="29">
        <f>MAX(C24:C56)</f>
        <v>7.1908159109136633</v>
      </c>
      <c r="D61" s="29">
        <f>MAX(D24:D56)</f>
        <v>5.1575082367516227</v>
      </c>
      <c r="E61" s="29">
        <f>MAX(E24:E56)</f>
        <v>2.2928173412528317</v>
      </c>
      <c r="F61" s="29">
        <f>MAX(F24:F56)</f>
        <v>2.2928173412528317</v>
      </c>
      <c r="G61" s="26" t="s">
        <v>124</v>
      </c>
      <c r="H61" s="29">
        <f>MAX(H24:H56)</f>
        <v>5.8332772875884302</v>
      </c>
      <c r="I61" s="29">
        <f>MAX(I24:I56)</f>
        <v>1</v>
      </c>
      <c r="J61" s="26" t="s">
        <v>124</v>
      </c>
      <c r="K61" s="29">
        <f>MAX(K24:K56)</f>
        <v>2.2928173412528317</v>
      </c>
      <c r="L61" s="26" t="s">
        <v>124</v>
      </c>
      <c r="M61" s="6"/>
      <c r="N61" s="6"/>
      <c r="O61" s="6"/>
      <c r="P61" s="6"/>
      <c r="Q61" s="6"/>
      <c r="R61" s="6"/>
      <c r="S61" s="6"/>
      <c r="T61" s="6"/>
      <c r="U61" s="6"/>
      <c r="V61" s="6"/>
      <c r="W61" s="6"/>
      <c r="X61" s="6"/>
      <c r="Y61" s="6"/>
    </row>
    <row r="62" spans="1:25" customFormat="1" ht="13.35" customHeight="1" x14ac:dyDescent="0.25">
      <c r="A62" s="34" t="s">
        <v>128</v>
      </c>
      <c r="B62" s="34"/>
      <c r="C62" s="29">
        <f>MIN(C24:C56)</f>
        <v>0.12907805995675886</v>
      </c>
      <c r="D62" s="29">
        <f>MIN(D24:D56)</f>
        <v>5.5788005578800558E-2</v>
      </c>
      <c r="E62" s="29">
        <f>MIN(E24:E56)</f>
        <v>-0.26259189879895944</v>
      </c>
      <c r="F62" s="29">
        <f>MIN(F24:F56)</f>
        <v>2.7925854982984243E-2</v>
      </c>
      <c r="G62" s="26" t="s">
        <v>124</v>
      </c>
      <c r="H62" s="29">
        <f>MIN(H24:H56)</f>
        <v>8.7575899112564207E-2</v>
      </c>
      <c r="I62" s="29">
        <f>MIN(I24:I56)</f>
        <v>1.501315552046549E-2</v>
      </c>
      <c r="J62" s="26" t="s">
        <v>124</v>
      </c>
      <c r="K62" s="29">
        <f>MIN(K24:K56)</f>
        <v>2.141245676601474E-3</v>
      </c>
      <c r="L62" s="26" t="s">
        <v>124</v>
      </c>
      <c r="M62" s="6"/>
      <c r="N62" s="6"/>
      <c r="O62" s="6"/>
      <c r="P62" s="6"/>
      <c r="Q62" s="6"/>
      <c r="R62" s="6"/>
      <c r="S62" s="6"/>
      <c r="T62" s="6"/>
      <c r="U62" s="6"/>
      <c r="V62" s="6"/>
      <c r="W62" s="6"/>
      <c r="X62" s="6"/>
      <c r="Y62" s="6"/>
    </row>
    <row r="63" spans="1:25" ht="18.75" x14ac:dyDescent="0.25">
      <c r="A63" s="31" t="s">
        <v>129</v>
      </c>
      <c r="B63" s="31"/>
      <c r="C63" s="31"/>
      <c r="D63" s="31"/>
      <c r="E63" s="31"/>
      <c r="F63" s="31"/>
      <c r="G63" s="31"/>
      <c r="H63" s="31"/>
      <c r="I63" s="31"/>
      <c r="J63" s="31"/>
      <c r="K63" s="31"/>
      <c r="L63" s="31"/>
    </row>
    <row r="64" spans="1:25" ht="43.7" customHeight="1" x14ac:dyDescent="0.25">
      <c r="A64" s="32"/>
      <c r="B64" s="32"/>
      <c r="C64" s="32"/>
      <c r="D64" s="32"/>
      <c r="E64" s="32"/>
      <c r="F64" s="32"/>
      <c r="G64" s="32"/>
      <c r="H64" s="32"/>
      <c r="I64" s="32"/>
      <c r="J64" s="32"/>
      <c r="K64" s="32"/>
      <c r="L64" s="32"/>
    </row>
  </sheetData>
  <mergeCells count="20">
    <mergeCell ref="A63:L63"/>
    <mergeCell ref="A64:L64"/>
    <mergeCell ref="A57:L57"/>
    <mergeCell ref="A58:B58"/>
    <mergeCell ref="A59:B59"/>
    <mergeCell ref="A60:B60"/>
    <mergeCell ref="A61:B61"/>
    <mergeCell ref="A62:B62"/>
    <mergeCell ref="A22:L22"/>
    <mergeCell ref="A14:L14"/>
    <mergeCell ref="B15:F15"/>
    <mergeCell ref="H15:L15"/>
    <mergeCell ref="B16:L16"/>
    <mergeCell ref="B17:L17"/>
    <mergeCell ref="B18:L18"/>
    <mergeCell ref="B19:L19"/>
    <mergeCell ref="B20:L20"/>
    <mergeCell ref="B21:D21"/>
    <mergeCell ref="F21:I21"/>
    <mergeCell ref="K21:L21"/>
  </mergeCells>
  <conditionalFormatting sqref="G24:G54 G56">
    <cfRule type="colorScale" priority="6">
      <colorScale>
        <cfvo type="min"/>
        <cfvo type="percentile" val="50"/>
        <cfvo type="max"/>
        <color rgb="FF63BE7B"/>
        <color rgb="FFFFEB84"/>
        <color rgb="FFF8696B"/>
      </colorScale>
    </cfRule>
  </conditionalFormatting>
  <conditionalFormatting sqref="G58:G62">
    <cfRule type="colorScale" priority="3">
      <colorScale>
        <cfvo type="min"/>
        <cfvo type="percentile" val="50"/>
        <cfvo type="max"/>
        <color rgb="FF63BE7B"/>
        <color rgb="FFFFEB84"/>
        <color rgb="FFF8696B"/>
      </colorScale>
    </cfRule>
  </conditionalFormatting>
  <conditionalFormatting sqref="J24:J54 J56">
    <cfRule type="colorScale" priority="5">
      <colorScale>
        <cfvo type="min"/>
        <cfvo type="percentile" val="50"/>
        <cfvo type="max"/>
        <color rgb="FF63BE7B"/>
        <color rgb="FFFFEB84"/>
        <color rgb="FFF8696B"/>
      </colorScale>
    </cfRule>
  </conditionalFormatting>
  <conditionalFormatting sqref="J58:J62">
    <cfRule type="colorScale" priority="2">
      <colorScale>
        <cfvo type="min"/>
        <cfvo type="percentile" val="50"/>
        <cfvo type="max"/>
        <color rgb="FF63BE7B"/>
        <color rgb="FFFFEB84"/>
        <color rgb="FFF8696B"/>
      </colorScale>
    </cfRule>
  </conditionalFormatting>
  <conditionalFormatting sqref="L24:L54 L56">
    <cfRule type="colorScale" priority="4">
      <colorScale>
        <cfvo type="min"/>
        <cfvo type="percentile" val="50"/>
        <cfvo type="max"/>
        <color rgb="FF63BE7B"/>
        <color rgb="FFFFEB84"/>
        <color rgb="FFF8696B"/>
      </colorScale>
    </cfRule>
  </conditionalFormatting>
  <conditionalFormatting sqref="L58:L62">
    <cfRule type="colorScale" priority="1">
      <colorScale>
        <cfvo type="min"/>
        <cfvo type="percentile" val="50"/>
        <cfvo type="max"/>
        <color rgb="FF63BE7B"/>
        <color rgb="FFFFEB84"/>
        <color rgb="FFF8696B"/>
      </colorScale>
    </cfRule>
  </conditionalFormatting>
  <pageMargins left="0.7" right="0.7" top="0.75" bottom="0.75" header="0.3" footer="0.3"/>
  <pageSetup orientation="portrait" verticalDpi="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7859AA0E696504C9934A1AE31830C41" ma:contentTypeVersion="16" ma:contentTypeDescription="Create a new document." ma:contentTypeScope="" ma:versionID="2401ad93b258529c99367996a53e6fce">
  <xsd:schema xmlns:xsd="http://www.w3.org/2001/XMLSchema" xmlns:xs="http://www.w3.org/2001/XMLSchema" xmlns:p="http://schemas.microsoft.com/office/2006/metadata/properties" xmlns:ns2="2557e25d-4f31-4727-a405-2c57992a3c74" xmlns:ns3="edae7bcf-f623-4e84-b29c-8fbbd64fa7d6" targetNamespace="http://schemas.microsoft.com/office/2006/metadata/properties" ma:root="true" ma:fieldsID="1ea0c686af554f1613c7b377a7a7c248" ns2:_="" ns3:_="">
    <xsd:import namespace="2557e25d-4f31-4727-a405-2c57992a3c74"/>
    <xsd:import namespace="edae7bcf-f623-4e84-b29c-8fbbd64fa7d6"/>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557e25d-4f31-4727-a405-2c57992a3c7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88b8d158-0885-486b-9936-ed9c1ce6d519"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Location" ma:index="22" nillable="true" ma:displayName="Location" ma:indexed="true" ma:internalName="MediaServiceLocation" ma:readOnly="true">
      <xsd:simpleType>
        <xsd:restriction base="dms:Text"/>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dae7bcf-f623-4e84-b29c-8fbbd64fa7d6"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29e1b251-41ec-418f-a4a2-1f71a1f25900}" ma:internalName="TaxCatchAll" ma:showField="CatchAllData" ma:web="edae7bcf-f623-4e84-b29c-8fbbd64fa7d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edae7bcf-f623-4e84-b29c-8fbbd64fa7d6" xsi:nil="true"/>
    <lcf76f155ced4ddcb4097134ff3c332f xmlns="2557e25d-4f31-4727-a405-2c57992a3c74">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FB784CB-AE61-48DD-8039-DDC49167070C}"/>
</file>

<file path=customXml/itemProps2.xml><?xml version="1.0" encoding="utf-8"?>
<ds:datastoreItem xmlns:ds="http://schemas.openxmlformats.org/officeDocument/2006/customXml" ds:itemID="{C01B659E-B546-466C-BE46-CA647FC279B2}">
  <ds:schemaRefs>
    <ds:schemaRef ds:uri="http://schemas.microsoft.com/office/2006/metadata/properties"/>
    <ds:schemaRef ds:uri="http://schemas.microsoft.com/office/infopath/2007/PartnerControls"/>
    <ds:schemaRef ds:uri="cd5925ea-5bef-423c-8d9d-2b9e64bbfa70"/>
    <ds:schemaRef ds:uri="c1158580-f106-4410-8c5d-331653666b16"/>
  </ds:schemaRefs>
</ds:datastoreItem>
</file>

<file path=customXml/itemProps3.xml><?xml version="1.0" encoding="utf-8"?>
<ds:datastoreItem xmlns:ds="http://schemas.openxmlformats.org/officeDocument/2006/customXml" ds:itemID="{53500C16-3DA3-44B1-BA8A-7285B7B3B36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23</vt:i4>
      </vt:variant>
    </vt:vector>
  </HeadingPairs>
  <TitlesOfParts>
    <vt:vector size="23" baseType="lpstr">
      <vt:lpstr>Estructura</vt:lpstr>
      <vt:lpstr>EDU-1-1</vt:lpstr>
      <vt:lpstr>EDU-1-2</vt:lpstr>
      <vt:lpstr>EDU-1-3</vt:lpstr>
      <vt:lpstr>EDU-1-4</vt:lpstr>
      <vt:lpstr>EDU-1-5</vt:lpstr>
      <vt:lpstr>EDU-1-6</vt:lpstr>
      <vt:lpstr>EDU-1-7</vt:lpstr>
      <vt:lpstr>EDU-1-8</vt:lpstr>
      <vt:lpstr>EDU-1-9</vt:lpstr>
      <vt:lpstr>EDU-1-10</vt:lpstr>
      <vt:lpstr>EDU-1-11</vt:lpstr>
      <vt:lpstr>EDU-1-12</vt:lpstr>
      <vt:lpstr>EDU-2-1</vt:lpstr>
      <vt:lpstr>EDU-2-2</vt:lpstr>
      <vt:lpstr>EDU-2-3</vt:lpstr>
      <vt:lpstr>EDU-2-4</vt:lpstr>
      <vt:lpstr>EDU-2-5</vt:lpstr>
      <vt:lpstr>EDU-2-6</vt:lpstr>
      <vt:lpstr>EDU-2-7</vt:lpstr>
      <vt:lpstr>EDU-2-8</vt:lpstr>
      <vt:lpstr>EDU-3-1</vt:lpstr>
      <vt:lpstr>EDU-3-2</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SCORE Competitividad</dc:creator>
  <cp:keywords/>
  <dc:description/>
  <cp:lastModifiedBy>SCORE Competitividad</cp:lastModifiedBy>
  <cp:revision/>
  <dcterms:created xsi:type="dcterms:W3CDTF">2024-01-31T18:11:44Z</dcterms:created>
  <dcterms:modified xsi:type="dcterms:W3CDTF">2025-07-11T16:34:21Z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0x01010047859AA0E696504C9934A1AE31830C41</vt:lpwstr>
  </property>
  <property fmtid="{D5CDD505-2E9C-101B-9397-08002B2CF9AE}" pid="3" name="Order">
    <vt:r8>4608300</vt:r8>
  </property>
  <property fmtid="{D5CDD505-2E9C-101B-9397-08002B2CF9AE}" pid="4" name="xd_Signature">
    <vt:bool>false</vt:bool>
  </property>
  <property fmtid="{D5CDD505-2E9C-101B-9397-08002B2CF9AE}" pid="5" name="xd_ProgID">
    <vt:lpwstr/>
  </property>
  <property fmtid="{D5CDD505-2E9C-101B-9397-08002B2CF9AE}" pid="6" name="ComplianceAssetId">
    <vt:lpwstr/>
  </property>
  <property fmtid="{D5CDD505-2E9C-101B-9397-08002B2CF9AE}" pid="7" name="TemplateUrl">
    <vt:lpwstr/>
  </property>
  <property fmtid="{D5CDD505-2E9C-101B-9397-08002B2CF9AE}" pid="8" name="_ExtendedDescription">
    <vt:lpwstr/>
  </property>
  <property fmtid="{D5CDD505-2E9C-101B-9397-08002B2CF9AE}" pid="9" name="TriggerFlowInfo">
    <vt:lpwstr/>
  </property>
  <property fmtid="{D5CDD505-2E9C-101B-9397-08002B2CF9AE}" pid="10" name="MediaServiceImageTags">
    <vt:lpwstr/>
  </property>
</Properties>
</file>